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CONTRACTUAL'!$A$1:$J$94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<sst xmlns="http://schemas.openxmlformats.org/spreadsheetml/2006/main" count="455" uniqueCount="71">
  <si>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</si>
  <si>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</si>
  <si>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</si>
  <si>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</si>
  <si>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</si>
  <si>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</si>
  <si>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</si>
  <si>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</si>
  <si>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</si>
  <si>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</si>
  <si>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</si>
  <si>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</si>
  <si>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</si>
  <si>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</si>
  <si>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</si>
  <si>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</si>
  <si>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</si>
  <si>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</si>
  <si>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</si>
  <si>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</si>
  <si>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</si>
  <si>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</si>
  <si>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</si>
  <si>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</si>
  <si>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</si>
  <si>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</si>
  <si>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</si>
  <si>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</si>
  <si>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</si>
  <si>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</si>
  <si>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</si>
  <si>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</si>
  <si>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</si>
  <si>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</si>
  <si>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</si>
  <si>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</si>
  <si>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</si>
  <si>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</si>
  <si>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</si>
  <si>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</si>
  <si>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</si>
  <si>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</si>
  <si>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</si>
  <si>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</si>
  <si>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</si>
  <si>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</si>
  <si>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</si>
  <si>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</si>
  <si>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</si>
  <si>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</si>
  <si>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</si>
  <si>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</si>
  <si>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</si>
  <si>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</si>
  <si>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</si>
  <si>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</si>
  <si>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</si>
  <si>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</si>
  <si>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</si>
  <si>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</si>
  <si>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</si>
  <si>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</si>
  <si>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</si>
  <si>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</si>
  <si>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</si>
  <si>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473/2034</t>
  </si>
  <si>
    <t>12581/07.05.2020</t>
  </si>
  <si>
    <t>SUMELE DECONTATE DIN FACTURILE AFERENTE REŢETELOR ELIBERATE PENTRU PERSONALUL CONTACTUAL DIN SPITALE, PARTEA DE CONTRIBUŢIE ASIGURAT (COPLATĂ) IUNIE 2020</t>
  </si>
  <si>
    <t>3554/05.06.2020</t>
  </si>
  <si>
    <t>15812/10.06.2020</t>
  </si>
  <si>
    <t>DIRECTOR GENERAL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</si>
</sst>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8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0" fontId="14" fillId="0" borderId="47" xfId="60" applyFont="1" applyBorder="1" applyAlignment="1" applyProtection="1">
      <alignment horizontal="left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60" fillId="0" borderId="19" xfId="60" applyNumberFormat="1" applyFont="1" applyFill="1" applyBorder="1" applyAlignment="1" applyProtection="1">
      <alignment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3" fontId="1" fillId="0" borderId="50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7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1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7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PageLayoutView="0" workbookViewId="0" topLeftCell="A72">
      <selection activeCell="K81" sqref="K81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5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195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24" t="s">
        <v>59</v>
      </c>
      <c r="B2" s="224"/>
      <c r="C2" s="224"/>
      <c r="D2" s="224"/>
      <c r="E2" s="224"/>
      <c r="F2" s="224"/>
      <c r="G2" s="224"/>
      <c r="H2" s="224"/>
      <c r="I2" s="224"/>
      <c r="J2" s="224"/>
      <c r="N2" s="74" t="s">
        <v>59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N3" s="225" t="s">
        <v>39</v>
      </c>
      <c r="O3" s="225"/>
      <c r="P3" s="225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6"/>
      <c r="J4" s="30"/>
      <c r="L4" s="31"/>
      <c r="N4" s="226" t="s">
        <v>16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6" s="28" customFormat="1" ht="12.75" customHeight="1">
      <c r="A5" s="227" t="s">
        <v>67</v>
      </c>
      <c r="B5" s="227"/>
      <c r="C5" s="227"/>
      <c r="D5" s="227"/>
      <c r="E5" s="227"/>
      <c r="F5" s="227"/>
      <c r="G5" s="227"/>
      <c r="H5" s="227"/>
      <c r="I5" s="227"/>
      <c r="J5" s="227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6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28" t="s">
        <v>23</v>
      </c>
      <c r="B8" s="230" t="s">
        <v>35</v>
      </c>
      <c r="C8" s="232" t="s">
        <v>49</v>
      </c>
      <c r="D8" s="234" t="s">
        <v>5</v>
      </c>
      <c r="E8" s="235"/>
      <c r="F8" s="236"/>
      <c r="G8" s="220" t="s">
        <v>58</v>
      </c>
      <c r="H8" s="220" t="s">
        <v>62</v>
      </c>
      <c r="I8" s="244" t="s">
        <v>63</v>
      </c>
      <c r="J8" s="246" t="s">
        <v>64</v>
      </c>
      <c r="L8" s="248" t="s">
        <v>31</v>
      </c>
      <c r="N8" s="249" t="s">
        <v>32</v>
      </c>
      <c r="O8" s="222" t="s">
        <v>1</v>
      </c>
      <c r="P8" s="222" t="s">
        <v>2</v>
      </c>
      <c r="Q8" s="222" t="s">
        <v>3</v>
      </c>
      <c r="R8" s="237" t="s">
        <v>4</v>
      </c>
      <c r="S8" s="239" t="s">
        <v>33</v>
      </c>
      <c r="T8" s="241" t="s">
        <v>5</v>
      </c>
      <c r="U8" s="241"/>
      <c r="V8" s="241"/>
      <c r="W8" s="242" t="s">
        <v>26</v>
      </c>
      <c r="X8" s="239" t="s">
        <v>25</v>
      </c>
      <c r="Y8" s="252" t="s">
        <v>6</v>
      </c>
      <c r="Z8" s="254" t="s">
        <v>20</v>
      </c>
    </row>
    <row r="9" spans="1:26" s="3" customFormat="1" ht="69" customHeight="1" thickBot="1">
      <c r="A9" s="229"/>
      <c r="B9" s="231"/>
      <c r="C9" s="233"/>
      <c r="D9" s="193" t="s">
        <v>22</v>
      </c>
      <c r="E9" s="194" t="s">
        <v>13</v>
      </c>
      <c r="F9" s="193" t="s">
        <v>30</v>
      </c>
      <c r="G9" s="221"/>
      <c r="H9" s="221"/>
      <c r="I9" s="245"/>
      <c r="J9" s="247"/>
      <c r="L9" s="248"/>
      <c r="N9" s="250"/>
      <c r="O9" s="223"/>
      <c r="P9" s="223"/>
      <c r="Q9" s="223"/>
      <c r="R9" s="238"/>
      <c r="S9" s="240"/>
      <c r="T9" s="82" t="s">
        <v>22</v>
      </c>
      <c r="U9" s="83" t="s">
        <v>24</v>
      </c>
      <c r="V9" s="84" t="s">
        <v>30</v>
      </c>
      <c r="W9" s="243"/>
      <c r="X9" s="240"/>
      <c r="Y9" s="253"/>
      <c r="Z9" s="255"/>
    </row>
    <row r="10" spans="1:26" s="35" customFormat="1" ht="12.75">
      <c r="A10" s="185">
        <f aca="true" t="shared" si="0" ref="A10:A25">N10</f>
        <v>1</v>
      </c>
      <c r="B10" s="186" t="str">
        <f aca="true" t="shared" si="1" ref="B10:B25">O10</f>
        <v>SPITAL JUDETEAN BAIA MARE</v>
      </c>
      <c r="C10" s="187" t="s">
        <v>66</v>
      </c>
      <c r="D10" s="187">
        <v>245</v>
      </c>
      <c r="E10" s="188">
        <v>43945</v>
      </c>
      <c r="F10" s="189">
        <v>318.13</v>
      </c>
      <c r="G10" s="190"/>
      <c r="H10" s="191">
        <v>3.3</v>
      </c>
      <c r="I10" s="62">
        <f>F10-G10-H10-J10</f>
        <v>314.83</v>
      </c>
      <c r="J10" s="192"/>
      <c r="L10" s="63">
        <f aca="true" t="shared" si="2" ref="L10:L25">F10</f>
        <v>318.13</v>
      </c>
      <c r="N10" s="171">
        <v>1</v>
      </c>
      <c r="O10" s="85" t="s">
        <v>36</v>
      </c>
      <c r="P10" s="173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5">D10</f>
        <v>245</v>
      </c>
      <c r="U10" s="90">
        <f aca="true" t="shared" si="4" ref="U10:U25">IF(E10=0,"0",E10)</f>
        <v>43945</v>
      </c>
      <c r="V10" s="91">
        <f aca="true" t="shared" si="5" ref="V10:V25">F10</f>
        <v>318.13</v>
      </c>
      <c r="W10" s="92">
        <f aca="true" t="shared" si="6" ref="W10:W25">V10-X10</f>
        <v>3.3000000000000114</v>
      </c>
      <c r="X10" s="93">
        <f aca="true" t="shared" si="7" ref="X10:X25">I10</f>
        <v>314.83</v>
      </c>
      <c r="Y10" s="92">
        <f aca="true" t="shared" si="8" ref="Y10:Y25">G10+H10</f>
        <v>3.3</v>
      </c>
      <c r="Z10" s="94">
        <f aca="true" t="shared" si="9" ref="Z10:Z25">W10-Y10</f>
        <v>1.1546319456101628E-14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1910</v>
      </c>
      <c r="E11" s="72">
        <v>43937</v>
      </c>
      <c r="F11" s="73">
        <v>67.36</v>
      </c>
      <c r="G11" s="60"/>
      <c r="H11" s="191"/>
      <c r="I11" s="62">
        <f aca="true" t="shared" si="10" ref="I11:I74">F11-G11-H11-J11</f>
        <v>67.36</v>
      </c>
      <c r="J11" s="192"/>
      <c r="L11" s="63">
        <f t="shared" si="2"/>
        <v>67.36</v>
      </c>
      <c r="N11" s="172">
        <f>N10+1</f>
        <v>2</v>
      </c>
      <c r="O11" s="95" t="s">
        <v>36</v>
      </c>
      <c r="P11" s="174" t="s">
        <v>37</v>
      </c>
      <c r="Q11" s="96" t="s">
        <v>37</v>
      </c>
      <c r="R11" s="97" t="s">
        <v>48</v>
      </c>
      <c r="S11" s="98" t="s">
        <v>53</v>
      </c>
      <c r="T11" s="99">
        <f t="shared" si="3"/>
        <v>1910</v>
      </c>
      <c r="U11" s="100">
        <f t="shared" si="4"/>
        <v>43937</v>
      </c>
      <c r="V11" s="101">
        <f t="shared" si="5"/>
        <v>67.36</v>
      </c>
      <c r="W11" s="102">
        <f t="shared" si="6"/>
        <v>0</v>
      </c>
      <c r="X11" s="103">
        <f t="shared" si="7"/>
        <v>67.36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7864</v>
      </c>
      <c r="E12" s="72">
        <v>43937</v>
      </c>
      <c r="F12" s="73">
        <v>74.01</v>
      </c>
      <c r="G12" s="60"/>
      <c r="H12" s="191"/>
      <c r="I12" s="62">
        <f t="shared" si="10"/>
        <v>74.01</v>
      </c>
      <c r="J12" s="62"/>
      <c r="L12" s="63">
        <f t="shared" si="2"/>
        <v>74.01</v>
      </c>
      <c r="N12" s="172">
        <f aca="true" t="shared" si="11" ref="N12:N75">N11+1</f>
        <v>3</v>
      </c>
      <c r="O12" s="95" t="s">
        <v>36</v>
      </c>
      <c r="P12" s="174" t="s">
        <v>37</v>
      </c>
      <c r="Q12" s="96" t="s">
        <v>37</v>
      </c>
      <c r="R12" s="97" t="s">
        <v>48</v>
      </c>
      <c r="S12" s="98" t="s">
        <v>53</v>
      </c>
      <c r="T12" s="99">
        <f t="shared" si="3"/>
        <v>7864</v>
      </c>
      <c r="U12" s="100">
        <f t="shared" si="4"/>
        <v>43937</v>
      </c>
      <c r="V12" s="101">
        <f t="shared" si="5"/>
        <v>74.01</v>
      </c>
      <c r="W12" s="102">
        <f t="shared" si="6"/>
        <v>0</v>
      </c>
      <c r="X12" s="103">
        <f t="shared" si="7"/>
        <v>74.01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173</v>
      </c>
      <c r="E13" s="72">
        <v>43945</v>
      </c>
      <c r="F13" s="73">
        <v>188.09</v>
      </c>
      <c r="G13" s="60"/>
      <c r="H13" s="191"/>
      <c r="I13" s="62">
        <f t="shared" si="10"/>
        <v>188.09</v>
      </c>
      <c r="J13" s="62"/>
      <c r="L13" s="63">
        <f t="shared" si="2"/>
        <v>188.09</v>
      </c>
      <c r="N13" s="172">
        <f t="shared" si="11"/>
        <v>4</v>
      </c>
      <c r="O13" s="95" t="s">
        <v>36</v>
      </c>
      <c r="P13" s="174" t="s">
        <v>37</v>
      </c>
      <c r="Q13" s="96" t="s">
        <v>37</v>
      </c>
      <c r="R13" s="97" t="s">
        <v>48</v>
      </c>
      <c r="S13" s="98" t="s">
        <v>53</v>
      </c>
      <c r="T13" s="99">
        <f t="shared" si="3"/>
        <v>173</v>
      </c>
      <c r="U13" s="100">
        <f t="shared" si="4"/>
        <v>43945</v>
      </c>
      <c r="V13" s="101">
        <f t="shared" si="5"/>
        <v>188.09</v>
      </c>
      <c r="W13" s="102">
        <f t="shared" si="6"/>
        <v>0</v>
      </c>
      <c r="X13" s="103">
        <f t="shared" si="7"/>
        <v>188.09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15</v>
      </c>
      <c r="E14" s="72">
        <v>43928</v>
      </c>
      <c r="F14" s="73">
        <v>77.46</v>
      </c>
      <c r="G14" s="60"/>
      <c r="H14" s="191"/>
      <c r="I14" s="62">
        <f t="shared" si="10"/>
        <v>77.46</v>
      </c>
      <c r="J14" s="62"/>
      <c r="L14" s="63">
        <f t="shared" si="2"/>
        <v>77.46</v>
      </c>
      <c r="N14" s="172">
        <f t="shared" si="11"/>
        <v>5</v>
      </c>
      <c r="O14" s="95" t="s">
        <v>36</v>
      </c>
      <c r="P14" s="174" t="s">
        <v>37</v>
      </c>
      <c r="Q14" s="96" t="s">
        <v>37</v>
      </c>
      <c r="R14" s="97" t="s">
        <v>48</v>
      </c>
      <c r="S14" s="98" t="s">
        <v>53</v>
      </c>
      <c r="T14" s="99">
        <f t="shared" si="3"/>
        <v>15</v>
      </c>
      <c r="U14" s="100">
        <f t="shared" si="4"/>
        <v>43928</v>
      </c>
      <c r="V14" s="101">
        <f t="shared" si="5"/>
        <v>77.46</v>
      </c>
      <c r="W14" s="102">
        <f t="shared" si="6"/>
        <v>0</v>
      </c>
      <c r="X14" s="103">
        <f t="shared" si="7"/>
        <v>77.46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14</v>
      </c>
      <c r="E15" s="65">
        <v>43928</v>
      </c>
      <c r="F15" s="73">
        <v>6.43</v>
      </c>
      <c r="G15" s="60"/>
      <c r="H15" s="191"/>
      <c r="I15" s="62">
        <f t="shared" si="10"/>
        <v>6.43</v>
      </c>
      <c r="J15" s="62"/>
      <c r="L15" s="63">
        <f t="shared" si="2"/>
        <v>6.43</v>
      </c>
      <c r="N15" s="172">
        <f t="shared" si="11"/>
        <v>6</v>
      </c>
      <c r="O15" s="95" t="s">
        <v>36</v>
      </c>
      <c r="P15" s="174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14</v>
      </c>
      <c r="U15" s="100">
        <f t="shared" si="4"/>
        <v>43928</v>
      </c>
      <c r="V15" s="101">
        <f t="shared" si="5"/>
        <v>6.43</v>
      </c>
      <c r="W15" s="102">
        <f t="shared" si="6"/>
        <v>0</v>
      </c>
      <c r="X15" s="103">
        <f t="shared" si="7"/>
        <v>6.43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1164</v>
      </c>
      <c r="E16" s="72">
        <v>43945</v>
      </c>
      <c r="F16" s="66">
        <v>89.32</v>
      </c>
      <c r="G16" s="60"/>
      <c r="H16" s="191"/>
      <c r="I16" s="62">
        <f t="shared" si="10"/>
        <v>89.32</v>
      </c>
      <c r="J16" s="62"/>
      <c r="L16" s="63">
        <f t="shared" si="2"/>
        <v>89.32</v>
      </c>
      <c r="N16" s="172">
        <f t="shared" si="11"/>
        <v>7</v>
      </c>
      <c r="O16" s="95" t="s">
        <v>36</v>
      </c>
      <c r="P16" s="174" t="s">
        <v>37</v>
      </c>
      <c r="Q16" s="96" t="s">
        <v>37</v>
      </c>
      <c r="R16" s="97" t="s">
        <v>48</v>
      </c>
      <c r="S16" s="98" t="s">
        <v>53</v>
      </c>
      <c r="T16" s="99">
        <f t="shared" si="3"/>
        <v>1164</v>
      </c>
      <c r="U16" s="100">
        <f t="shared" si="4"/>
        <v>43945</v>
      </c>
      <c r="V16" s="101">
        <f t="shared" si="5"/>
        <v>89.32</v>
      </c>
      <c r="W16" s="102">
        <f t="shared" si="6"/>
        <v>0</v>
      </c>
      <c r="X16" s="103">
        <f t="shared" si="7"/>
        <v>89.32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1804</v>
      </c>
      <c r="E17" s="72">
        <v>43950</v>
      </c>
      <c r="F17" s="73">
        <v>46.22</v>
      </c>
      <c r="G17" s="60"/>
      <c r="H17" s="191"/>
      <c r="I17" s="62">
        <f t="shared" si="10"/>
        <v>46.22</v>
      </c>
      <c r="J17" s="62"/>
      <c r="L17" s="63">
        <f t="shared" si="2"/>
        <v>46.22</v>
      </c>
      <c r="N17" s="172">
        <f t="shared" si="11"/>
        <v>8</v>
      </c>
      <c r="O17" s="95" t="s">
        <v>36</v>
      </c>
      <c r="P17" s="174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1804</v>
      </c>
      <c r="U17" s="100">
        <f t="shared" si="4"/>
        <v>43950</v>
      </c>
      <c r="V17" s="101">
        <f t="shared" si="5"/>
        <v>46.22</v>
      </c>
      <c r="W17" s="102">
        <f t="shared" si="6"/>
        <v>0</v>
      </c>
      <c r="X17" s="103">
        <f t="shared" si="7"/>
        <v>46.22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32</v>
      </c>
      <c r="E18" s="65">
        <v>43950</v>
      </c>
      <c r="F18" s="73">
        <v>31.43</v>
      </c>
      <c r="G18" s="60"/>
      <c r="H18" s="191"/>
      <c r="I18" s="62">
        <f t="shared" si="10"/>
        <v>31.43</v>
      </c>
      <c r="J18" s="62"/>
      <c r="L18" s="63">
        <f t="shared" si="2"/>
        <v>31.43</v>
      </c>
      <c r="N18" s="172">
        <f t="shared" si="11"/>
        <v>9</v>
      </c>
      <c r="O18" s="95" t="s">
        <v>36</v>
      </c>
      <c r="P18" s="174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32</v>
      </c>
      <c r="U18" s="100">
        <f t="shared" si="4"/>
        <v>43950</v>
      </c>
      <c r="V18" s="101">
        <f t="shared" si="5"/>
        <v>31.43</v>
      </c>
      <c r="W18" s="102">
        <f t="shared" si="6"/>
        <v>0</v>
      </c>
      <c r="X18" s="103">
        <f t="shared" si="7"/>
        <v>31.43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1227156</v>
      </c>
      <c r="E19" s="65">
        <v>43943</v>
      </c>
      <c r="F19" s="73">
        <v>88.09</v>
      </c>
      <c r="G19" s="60"/>
      <c r="H19" s="191"/>
      <c r="I19" s="62">
        <f t="shared" si="10"/>
        <v>88.09</v>
      </c>
      <c r="J19" s="62"/>
      <c r="L19" s="63">
        <f t="shared" si="2"/>
        <v>88.09</v>
      </c>
      <c r="N19" s="172">
        <f t="shared" si="11"/>
        <v>10</v>
      </c>
      <c r="O19" s="95" t="s">
        <v>36</v>
      </c>
      <c r="P19" s="174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1227156</v>
      </c>
      <c r="U19" s="100">
        <f t="shared" si="4"/>
        <v>43943</v>
      </c>
      <c r="V19" s="101">
        <f t="shared" si="5"/>
        <v>88.09</v>
      </c>
      <c r="W19" s="102">
        <f t="shared" si="6"/>
        <v>0</v>
      </c>
      <c r="X19" s="103">
        <f t="shared" si="7"/>
        <v>88.09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172</v>
      </c>
      <c r="E20" s="65">
        <v>43944</v>
      </c>
      <c r="F20" s="66">
        <v>53.38</v>
      </c>
      <c r="G20" s="60"/>
      <c r="H20" s="191"/>
      <c r="I20" s="62">
        <f t="shared" si="10"/>
        <v>53.38</v>
      </c>
      <c r="J20" s="62"/>
      <c r="L20" s="63">
        <f t="shared" si="2"/>
        <v>53.38</v>
      </c>
      <c r="N20" s="172">
        <f t="shared" si="11"/>
        <v>11</v>
      </c>
      <c r="O20" s="95" t="s">
        <v>36</v>
      </c>
      <c r="P20" s="174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172</v>
      </c>
      <c r="U20" s="100">
        <f t="shared" si="4"/>
        <v>43944</v>
      </c>
      <c r="V20" s="101">
        <f t="shared" si="5"/>
        <v>53.38</v>
      </c>
      <c r="W20" s="102">
        <f t="shared" si="6"/>
        <v>0</v>
      </c>
      <c r="X20" s="103">
        <f t="shared" si="7"/>
        <v>53.38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174</v>
      </c>
      <c r="E21" s="65">
        <v>43948</v>
      </c>
      <c r="F21" s="66">
        <v>139.29</v>
      </c>
      <c r="G21" s="60"/>
      <c r="H21" s="191"/>
      <c r="I21" s="62">
        <f t="shared" si="10"/>
        <v>139.29</v>
      </c>
      <c r="J21" s="62"/>
      <c r="L21" s="63">
        <f t="shared" si="2"/>
        <v>139.29</v>
      </c>
      <c r="N21" s="172">
        <f t="shared" si="11"/>
        <v>12</v>
      </c>
      <c r="O21" s="95" t="s">
        <v>36</v>
      </c>
      <c r="P21" s="174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174</v>
      </c>
      <c r="U21" s="100">
        <f t="shared" si="4"/>
        <v>43948</v>
      </c>
      <c r="V21" s="101">
        <f t="shared" si="5"/>
        <v>139.29</v>
      </c>
      <c r="W21" s="102">
        <f t="shared" si="6"/>
        <v>0</v>
      </c>
      <c r="X21" s="103">
        <f t="shared" si="7"/>
        <v>139.29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175</v>
      </c>
      <c r="E22" s="72">
        <v>43950</v>
      </c>
      <c r="F22" s="73">
        <v>124.16</v>
      </c>
      <c r="G22" s="60"/>
      <c r="H22" s="191"/>
      <c r="I22" s="62">
        <f t="shared" si="10"/>
        <v>124.16</v>
      </c>
      <c r="J22" s="62"/>
      <c r="L22" s="63">
        <f t="shared" si="2"/>
        <v>124.16</v>
      </c>
      <c r="N22" s="172">
        <f t="shared" si="11"/>
        <v>13</v>
      </c>
      <c r="O22" s="95" t="s">
        <v>36</v>
      </c>
      <c r="P22" s="174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175</v>
      </c>
      <c r="U22" s="100">
        <f t="shared" si="4"/>
        <v>43950</v>
      </c>
      <c r="V22" s="101">
        <f t="shared" si="5"/>
        <v>124.16</v>
      </c>
      <c r="W22" s="102">
        <f t="shared" si="6"/>
        <v>0</v>
      </c>
      <c r="X22" s="103">
        <f t="shared" si="7"/>
        <v>124.16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 t="s">
        <v>69</v>
      </c>
      <c r="D23" s="64">
        <v>646</v>
      </c>
      <c r="E23" s="72">
        <v>43949</v>
      </c>
      <c r="F23" s="73">
        <v>65.03</v>
      </c>
      <c r="G23" s="60"/>
      <c r="H23" s="191"/>
      <c r="I23" s="62">
        <f t="shared" si="10"/>
        <v>65.03</v>
      </c>
      <c r="J23" s="62"/>
      <c r="L23" s="63">
        <f t="shared" si="2"/>
        <v>65.03</v>
      </c>
      <c r="N23" s="172">
        <f t="shared" si="11"/>
        <v>14</v>
      </c>
      <c r="O23" s="95" t="s">
        <v>36</v>
      </c>
      <c r="P23" s="174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646</v>
      </c>
      <c r="U23" s="100">
        <f t="shared" si="4"/>
        <v>43949</v>
      </c>
      <c r="V23" s="101">
        <f t="shared" si="5"/>
        <v>65.03</v>
      </c>
      <c r="W23" s="102">
        <f t="shared" si="6"/>
        <v>0</v>
      </c>
      <c r="X23" s="103">
        <f t="shared" si="7"/>
        <v>65.03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267</v>
      </c>
      <c r="E24" s="72">
        <v>43955</v>
      </c>
      <c r="F24" s="66">
        <v>177.63</v>
      </c>
      <c r="G24" s="60"/>
      <c r="H24" s="191"/>
      <c r="I24" s="62">
        <f t="shared" si="10"/>
        <v>177.63</v>
      </c>
      <c r="J24" s="62"/>
      <c r="L24" s="63">
        <f t="shared" si="2"/>
        <v>177.63</v>
      </c>
      <c r="N24" s="172">
        <f t="shared" si="11"/>
        <v>15</v>
      </c>
      <c r="O24" s="95" t="s">
        <v>36</v>
      </c>
      <c r="P24" s="174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267</v>
      </c>
      <c r="U24" s="100">
        <f t="shared" si="4"/>
        <v>43955</v>
      </c>
      <c r="V24" s="101">
        <f t="shared" si="5"/>
        <v>177.63</v>
      </c>
      <c r="W24" s="102">
        <f t="shared" si="6"/>
        <v>0</v>
      </c>
      <c r="X24" s="103">
        <f t="shared" si="7"/>
        <v>177.63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270</v>
      </c>
      <c r="E25" s="72">
        <v>43955</v>
      </c>
      <c r="F25" s="66">
        <v>42.84</v>
      </c>
      <c r="G25" s="60"/>
      <c r="H25" s="191"/>
      <c r="I25" s="62">
        <f t="shared" si="10"/>
        <v>42.84</v>
      </c>
      <c r="J25" s="62"/>
      <c r="L25" s="63">
        <f t="shared" si="2"/>
        <v>42.84</v>
      </c>
      <c r="N25" s="172">
        <f t="shared" si="11"/>
        <v>16</v>
      </c>
      <c r="O25" s="95" t="s">
        <v>36</v>
      </c>
      <c r="P25" s="174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270</v>
      </c>
      <c r="U25" s="100">
        <f t="shared" si="4"/>
        <v>43955</v>
      </c>
      <c r="V25" s="101">
        <f t="shared" si="5"/>
        <v>42.84</v>
      </c>
      <c r="W25" s="102">
        <f t="shared" si="6"/>
        <v>0</v>
      </c>
      <c r="X25" s="103">
        <f t="shared" si="7"/>
        <v>42.84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661</v>
      </c>
      <c r="E26" s="72">
        <v>43955</v>
      </c>
      <c r="F26" s="73">
        <v>106.5</v>
      </c>
      <c r="G26" s="60"/>
      <c r="H26" s="191"/>
      <c r="I26" s="62">
        <f t="shared" si="10"/>
        <v>106.5</v>
      </c>
      <c r="J26" s="62"/>
      <c r="L26" s="63">
        <f aca="true" t="shared" si="14" ref="L26:L47">F26</f>
        <v>106.5</v>
      </c>
      <c r="N26" s="172">
        <f t="shared" si="11"/>
        <v>17</v>
      </c>
      <c r="O26" s="95" t="s">
        <v>36</v>
      </c>
      <c r="P26" s="174" t="s">
        <v>37</v>
      </c>
      <c r="Q26" s="96" t="s">
        <v>37</v>
      </c>
      <c r="R26" s="97" t="s">
        <v>48</v>
      </c>
      <c r="S26" s="98" t="s">
        <v>53</v>
      </c>
      <c r="T26" s="99">
        <f aca="true" t="shared" si="15" ref="T26:T43">D26</f>
        <v>661</v>
      </c>
      <c r="U26" s="100">
        <f aca="true" t="shared" si="16" ref="U26:U43">IF(E26=0,"0",E26)</f>
        <v>43955</v>
      </c>
      <c r="V26" s="101">
        <f aca="true" t="shared" si="17" ref="V26:V43">F26</f>
        <v>106.5</v>
      </c>
      <c r="W26" s="102">
        <f aca="true" t="shared" si="18" ref="W26:W43">V26-X26</f>
        <v>0</v>
      </c>
      <c r="X26" s="103">
        <f aca="true" t="shared" si="19" ref="X26:X43">I26</f>
        <v>106.5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660</v>
      </c>
      <c r="E27" s="72">
        <v>43955</v>
      </c>
      <c r="F27" s="66">
        <v>170.11</v>
      </c>
      <c r="G27" s="60"/>
      <c r="H27" s="191"/>
      <c r="I27" s="62">
        <f t="shared" si="10"/>
        <v>170.11</v>
      </c>
      <c r="J27" s="62"/>
      <c r="L27" s="63">
        <f t="shared" si="14"/>
        <v>170.11</v>
      </c>
      <c r="N27" s="172">
        <f t="shared" si="11"/>
        <v>18</v>
      </c>
      <c r="O27" s="95" t="s">
        <v>36</v>
      </c>
      <c r="P27" s="174" t="s">
        <v>37</v>
      </c>
      <c r="Q27" s="96" t="s">
        <v>37</v>
      </c>
      <c r="R27" s="97" t="s">
        <v>48</v>
      </c>
      <c r="S27" s="98" t="s">
        <v>53</v>
      </c>
      <c r="T27" s="99">
        <f t="shared" si="15"/>
        <v>660</v>
      </c>
      <c r="U27" s="100">
        <f t="shared" si="16"/>
        <v>43955</v>
      </c>
      <c r="V27" s="101">
        <f t="shared" si="17"/>
        <v>170.11</v>
      </c>
      <c r="W27" s="102">
        <f t="shared" si="18"/>
        <v>0</v>
      </c>
      <c r="X27" s="103">
        <f t="shared" si="19"/>
        <v>170.11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23</v>
      </c>
      <c r="E28" s="72">
        <v>43956</v>
      </c>
      <c r="F28" s="66">
        <v>120.16</v>
      </c>
      <c r="G28" s="60"/>
      <c r="H28" s="191"/>
      <c r="I28" s="62">
        <f t="shared" si="10"/>
        <v>120.16</v>
      </c>
      <c r="J28" s="62"/>
      <c r="L28" s="63">
        <f t="shared" si="14"/>
        <v>120.16</v>
      </c>
      <c r="N28" s="172">
        <f t="shared" si="11"/>
        <v>19</v>
      </c>
      <c r="O28" s="95" t="s">
        <v>36</v>
      </c>
      <c r="P28" s="174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23</v>
      </c>
      <c r="U28" s="100">
        <f t="shared" si="16"/>
        <v>43956</v>
      </c>
      <c r="V28" s="101">
        <f t="shared" si="17"/>
        <v>120.16</v>
      </c>
      <c r="W28" s="102">
        <f t="shared" si="18"/>
        <v>0</v>
      </c>
      <c r="X28" s="103">
        <f t="shared" si="19"/>
        <v>120.16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64</v>
      </c>
      <c r="E29" s="72">
        <v>43956</v>
      </c>
      <c r="F29" s="66">
        <v>189.15</v>
      </c>
      <c r="G29" s="60"/>
      <c r="H29" s="191"/>
      <c r="I29" s="62">
        <f t="shared" si="10"/>
        <v>189.15</v>
      </c>
      <c r="J29" s="62"/>
      <c r="L29" s="63">
        <f t="shared" si="14"/>
        <v>189.15</v>
      </c>
      <c r="N29" s="172">
        <f t="shared" si="11"/>
        <v>20</v>
      </c>
      <c r="O29" s="95" t="s">
        <v>36</v>
      </c>
      <c r="P29" s="174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64</v>
      </c>
      <c r="U29" s="100">
        <f t="shared" si="16"/>
        <v>43956</v>
      </c>
      <c r="V29" s="101">
        <f t="shared" si="17"/>
        <v>189.15</v>
      </c>
      <c r="W29" s="102">
        <f t="shared" si="18"/>
        <v>0</v>
      </c>
      <c r="X29" s="103">
        <f t="shared" si="19"/>
        <v>189.15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66</v>
      </c>
      <c r="E30" s="72">
        <v>43956</v>
      </c>
      <c r="F30" s="73">
        <v>104.6</v>
      </c>
      <c r="G30" s="60"/>
      <c r="H30" s="191"/>
      <c r="I30" s="62">
        <f t="shared" si="10"/>
        <v>104.6</v>
      </c>
      <c r="J30" s="62"/>
      <c r="L30" s="63">
        <f t="shared" si="14"/>
        <v>104.6</v>
      </c>
      <c r="N30" s="172">
        <f t="shared" si="11"/>
        <v>21</v>
      </c>
      <c r="O30" s="95" t="s">
        <v>36</v>
      </c>
      <c r="P30" s="174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66</v>
      </c>
      <c r="U30" s="100">
        <f t="shared" si="16"/>
        <v>43956</v>
      </c>
      <c r="V30" s="101">
        <f t="shared" si="17"/>
        <v>104.6</v>
      </c>
      <c r="W30" s="102">
        <f t="shared" si="18"/>
        <v>0</v>
      </c>
      <c r="X30" s="103">
        <f t="shared" si="19"/>
        <v>104.6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186</v>
      </c>
      <c r="E31" s="72">
        <v>43956</v>
      </c>
      <c r="F31" s="66">
        <v>196.36</v>
      </c>
      <c r="G31" s="60"/>
      <c r="H31" s="191"/>
      <c r="I31" s="62">
        <f t="shared" si="10"/>
        <v>196.36</v>
      </c>
      <c r="J31" s="62"/>
      <c r="L31" s="63">
        <f t="shared" si="14"/>
        <v>196.36</v>
      </c>
      <c r="N31" s="172">
        <f t="shared" si="11"/>
        <v>22</v>
      </c>
      <c r="O31" s="95" t="s">
        <v>36</v>
      </c>
      <c r="P31" s="174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186</v>
      </c>
      <c r="U31" s="100">
        <f t="shared" si="16"/>
        <v>43956</v>
      </c>
      <c r="V31" s="101">
        <f t="shared" si="17"/>
        <v>196.36</v>
      </c>
      <c r="W31" s="102">
        <f t="shared" si="18"/>
        <v>0</v>
      </c>
      <c r="X31" s="103">
        <f t="shared" si="19"/>
        <v>196.36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96</v>
      </c>
      <c r="E32" s="72">
        <v>43958</v>
      </c>
      <c r="F32" s="73">
        <v>115.29</v>
      </c>
      <c r="G32" s="60"/>
      <c r="H32" s="191"/>
      <c r="I32" s="62">
        <f t="shared" si="10"/>
        <v>115.29</v>
      </c>
      <c r="J32" s="62"/>
      <c r="L32" s="63">
        <f t="shared" si="14"/>
        <v>115.29</v>
      </c>
      <c r="N32" s="172">
        <f t="shared" si="11"/>
        <v>23</v>
      </c>
      <c r="O32" s="95" t="s">
        <v>36</v>
      </c>
      <c r="P32" s="174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96</v>
      </c>
      <c r="U32" s="100">
        <f t="shared" si="16"/>
        <v>43958</v>
      </c>
      <c r="V32" s="101">
        <f t="shared" si="17"/>
        <v>115.29</v>
      </c>
      <c r="W32" s="102">
        <f t="shared" si="18"/>
        <v>0</v>
      </c>
      <c r="X32" s="103">
        <f t="shared" si="19"/>
        <v>115.29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97</v>
      </c>
      <c r="E33" s="72">
        <v>43958</v>
      </c>
      <c r="F33" s="73">
        <v>219.65</v>
      </c>
      <c r="G33" s="60"/>
      <c r="H33" s="191"/>
      <c r="I33" s="62">
        <f t="shared" si="10"/>
        <v>219.65</v>
      </c>
      <c r="J33" s="62"/>
      <c r="L33" s="63">
        <f t="shared" si="14"/>
        <v>219.65</v>
      </c>
      <c r="N33" s="172">
        <f t="shared" si="11"/>
        <v>24</v>
      </c>
      <c r="O33" s="95" t="s">
        <v>36</v>
      </c>
      <c r="P33" s="174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97</v>
      </c>
      <c r="U33" s="100">
        <f t="shared" si="16"/>
        <v>43958</v>
      </c>
      <c r="V33" s="101">
        <f t="shared" si="17"/>
        <v>219.65</v>
      </c>
      <c r="W33" s="102">
        <f t="shared" si="18"/>
        <v>0</v>
      </c>
      <c r="X33" s="103">
        <f t="shared" si="19"/>
        <v>219.65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205</v>
      </c>
      <c r="E34" s="72">
        <v>43958</v>
      </c>
      <c r="F34" s="73">
        <v>143.91</v>
      </c>
      <c r="G34" s="60"/>
      <c r="H34" s="191"/>
      <c r="I34" s="62">
        <f t="shared" si="10"/>
        <v>143.91</v>
      </c>
      <c r="J34" s="62"/>
      <c r="L34" s="63">
        <f t="shared" si="14"/>
        <v>143.91</v>
      </c>
      <c r="N34" s="172">
        <f t="shared" si="11"/>
        <v>25</v>
      </c>
      <c r="O34" s="95" t="s">
        <v>36</v>
      </c>
      <c r="P34" s="174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205</v>
      </c>
      <c r="U34" s="100">
        <f t="shared" si="16"/>
        <v>43958</v>
      </c>
      <c r="V34" s="101">
        <f t="shared" si="17"/>
        <v>143.91</v>
      </c>
      <c r="W34" s="102">
        <f t="shared" si="18"/>
        <v>0</v>
      </c>
      <c r="X34" s="103">
        <f t="shared" si="19"/>
        <v>143.91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663</v>
      </c>
      <c r="E35" s="72">
        <v>43958</v>
      </c>
      <c r="F35" s="66">
        <v>135.91</v>
      </c>
      <c r="G35" s="60"/>
      <c r="H35" s="191"/>
      <c r="I35" s="62">
        <f t="shared" si="10"/>
        <v>135.91</v>
      </c>
      <c r="J35" s="62"/>
      <c r="L35" s="63">
        <f t="shared" si="14"/>
        <v>135.91</v>
      </c>
      <c r="N35" s="172">
        <f t="shared" si="11"/>
        <v>26</v>
      </c>
      <c r="O35" s="95" t="s">
        <v>36</v>
      </c>
      <c r="P35" s="174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663</v>
      </c>
      <c r="U35" s="100">
        <f t="shared" si="16"/>
        <v>43958</v>
      </c>
      <c r="V35" s="101">
        <f t="shared" si="17"/>
        <v>135.91</v>
      </c>
      <c r="W35" s="102">
        <f t="shared" si="18"/>
        <v>0</v>
      </c>
      <c r="X35" s="103">
        <f t="shared" si="19"/>
        <v>135.91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356</v>
      </c>
      <c r="E36" s="72">
        <v>43959</v>
      </c>
      <c r="F36" s="66">
        <v>81.52</v>
      </c>
      <c r="G36" s="60"/>
      <c r="H36" s="191"/>
      <c r="I36" s="62">
        <f t="shared" si="10"/>
        <v>81.52</v>
      </c>
      <c r="J36" s="62"/>
      <c r="L36" s="63">
        <f t="shared" si="14"/>
        <v>81.52</v>
      </c>
      <c r="N36" s="172">
        <f t="shared" si="11"/>
        <v>27</v>
      </c>
      <c r="O36" s="95" t="s">
        <v>36</v>
      </c>
      <c r="P36" s="174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356</v>
      </c>
      <c r="U36" s="100">
        <f t="shared" si="16"/>
        <v>43959</v>
      </c>
      <c r="V36" s="101">
        <f t="shared" si="17"/>
        <v>81.52</v>
      </c>
      <c r="W36" s="102">
        <f t="shared" si="18"/>
        <v>0</v>
      </c>
      <c r="X36" s="103">
        <f t="shared" si="19"/>
        <v>81.52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1059</v>
      </c>
      <c r="E37" s="72">
        <v>43962</v>
      </c>
      <c r="F37" s="66">
        <v>92.04</v>
      </c>
      <c r="G37" s="60"/>
      <c r="H37" s="191"/>
      <c r="I37" s="62">
        <f t="shared" si="10"/>
        <v>92.04</v>
      </c>
      <c r="J37" s="62"/>
      <c r="L37" s="63">
        <f t="shared" si="14"/>
        <v>92.04</v>
      </c>
      <c r="N37" s="172">
        <f t="shared" si="11"/>
        <v>28</v>
      </c>
      <c r="O37" s="95" t="s">
        <v>36</v>
      </c>
      <c r="P37" s="174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1059</v>
      </c>
      <c r="U37" s="100">
        <f t="shared" si="16"/>
        <v>43962</v>
      </c>
      <c r="V37" s="101">
        <f t="shared" si="17"/>
        <v>92.04</v>
      </c>
      <c r="W37" s="102">
        <f t="shared" si="18"/>
        <v>0</v>
      </c>
      <c r="X37" s="103">
        <f t="shared" si="19"/>
        <v>92.04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188</v>
      </c>
      <c r="E38" s="72">
        <v>43957</v>
      </c>
      <c r="F38" s="66">
        <v>219.96</v>
      </c>
      <c r="G38" s="60"/>
      <c r="H38" s="191"/>
      <c r="I38" s="62">
        <f t="shared" si="10"/>
        <v>219.96</v>
      </c>
      <c r="J38" s="62"/>
      <c r="L38" s="63">
        <f t="shared" si="14"/>
        <v>219.96</v>
      </c>
      <c r="N38" s="172">
        <f t="shared" si="11"/>
        <v>29</v>
      </c>
      <c r="O38" s="95" t="s">
        <v>36</v>
      </c>
      <c r="P38" s="174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188</v>
      </c>
      <c r="U38" s="100">
        <f t="shared" si="16"/>
        <v>43957</v>
      </c>
      <c r="V38" s="101">
        <f t="shared" si="17"/>
        <v>219.96</v>
      </c>
      <c r="W38" s="102">
        <f t="shared" si="18"/>
        <v>0</v>
      </c>
      <c r="X38" s="103">
        <f t="shared" si="19"/>
        <v>219.96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187</v>
      </c>
      <c r="E39" s="72">
        <v>43957</v>
      </c>
      <c r="F39" s="66">
        <v>110.89</v>
      </c>
      <c r="G39" s="60"/>
      <c r="H39" s="191"/>
      <c r="I39" s="62">
        <f t="shared" si="10"/>
        <v>110.89</v>
      </c>
      <c r="J39" s="62"/>
      <c r="L39" s="63">
        <f t="shared" si="14"/>
        <v>110.89</v>
      </c>
      <c r="N39" s="172">
        <f t="shared" si="11"/>
        <v>30</v>
      </c>
      <c r="O39" s="95" t="s">
        <v>36</v>
      </c>
      <c r="P39" s="174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187</v>
      </c>
      <c r="U39" s="100">
        <f t="shared" si="16"/>
        <v>43957</v>
      </c>
      <c r="V39" s="101">
        <f t="shared" si="17"/>
        <v>110.89</v>
      </c>
      <c r="W39" s="102">
        <f t="shared" si="18"/>
        <v>0</v>
      </c>
      <c r="X39" s="103">
        <f t="shared" si="19"/>
        <v>110.89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189</v>
      </c>
      <c r="E40" s="72">
        <v>43957</v>
      </c>
      <c r="F40" s="66">
        <v>114.22</v>
      </c>
      <c r="G40" s="60"/>
      <c r="H40" s="191"/>
      <c r="I40" s="62">
        <f t="shared" si="10"/>
        <v>114.22</v>
      </c>
      <c r="J40" s="62"/>
      <c r="L40" s="63">
        <f t="shared" si="14"/>
        <v>114.22</v>
      </c>
      <c r="N40" s="172">
        <f t="shared" si="11"/>
        <v>31</v>
      </c>
      <c r="O40" s="95" t="s">
        <v>36</v>
      </c>
      <c r="P40" s="174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189</v>
      </c>
      <c r="U40" s="100">
        <f t="shared" si="16"/>
        <v>43957</v>
      </c>
      <c r="V40" s="101">
        <f t="shared" si="17"/>
        <v>114.22</v>
      </c>
      <c r="W40" s="102">
        <f t="shared" si="18"/>
        <v>0</v>
      </c>
      <c r="X40" s="103">
        <f t="shared" si="19"/>
        <v>114.22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665</v>
      </c>
      <c r="E41" s="72">
        <v>43960</v>
      </c>
      <c r="F41" s="66">
        <v>272.58</v>
      </c>
      <c r="G41" s="60"/>
      <c r="H41" s="191"/>
      <c r="I41" s="62">
        <f t="shared" si="10"/>
        <v>272.58</v>
      </c>
      <c r="J41" s="62"/>
      <c r="L41" s="63">
        <f t="shared" si="14"/>
        <v>272.58</v>
      </c>
      <c r="N41" s="172">
        <f t="shared" si="11"/>
        <v>32</v>
      </c>
      <c r="O41" s="95" t="s">
        <v>36</v>
      </c>
      <c r="P41" s="174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665</v>
      </c>
      <c r="U41" s="100">
        <f t="shared" si="16"/>
        <v>43960</v>
      </c>
      <c r="V41" s="101">
        <f t="shared" si="17"/>
        <v>272.58</v>
      </c>
      <c r="W41" s="102">
        <f t="shared" si="18"/>
        <v>0</v>
      </c>
      <c r="X41" s="103">
        <f t="shared" si="19"/>
        <v>272.58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8571</v>
      </c>
      <c r="E42" s="72">
        <v>43962</v>
      </c>
      <c r="F42" s="128">
        <v>16.73</v>
      </c>
      <c r="G42" s="60"/>
      <c r="H42" s="191"/>
      <c r="I42" s="62">
        <f t="shared" si="10"/>
        <v>16.73</v>
      </c>
      <c r="J42" s="62"/>
      <c r="L42" s="63">
        <f t="shared" si="14"/>
        <v>16.73</v>
      </c>
      <c r="N42" s="172">
        <f t="shared" si="11"/>
        <v>33</v>
      </c>
      <c r="O42" s="95" t="s">
        <v>36</v>
      </c>
      <c r="P42" s="174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8571</v>
      </c>
      <c r="U42" s="100">
        <f t="shared" si="16"/>
        <v>43962</v>
      </c>
      <c r="V42" s="101">
        <f t="shared" si="17"/>
        <v>16.73</v>
      </c>
      <c r="W42" s="102">
        <f t="shared" si="18"/>
        <v>0</v>
      </c>
      <c r="X42" s="103">
        <f t="shared" si="19"/>
        <v>16.73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192</v>
      </c>
      <c r="E43" s="72">
        <v>43964</v>
      </c>
      <c r="F43" s="66">
        <v>59.04</v>
      </c>
      <c r="G43" s="60"/>
      <c r="H43" s="191"/>
      <c r="I43" s="62">
        <f t="shared" si="10"/>
        <v>59.04</v>
      </c>
      <c r="J43" s="62"/>
      <c r="L43" s="63">
        <f t="shared" si="14"/>
        <v>59.04</v>
      </c>
      <c r="N43" s="172">
        <f t="shared" si="11"/>
        <v>34</v>
      </c>
      <c r="O43" s="95" t="s">
        <v>36</v>
      </c>
      <c r="P43" s="174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192</v>
      </c>
      <c r="U43" s="100">
        <f t="shared" si="16"/>
        <v>43964</v>
      </c>
      <c r="V43" s="101">
        <f t="shared" si="17"/>
        <v>59.04</v>
      </c>
      <c r="W43" s="102">
        <f t="shared" si="18"/>
        <v>0</v>
      </c>
      <c r="X43" s="103">
        <f t="shared" si="19"/>
        <v>59.04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667</v>
      </c>
      <c r="E44" s="72">
        <v>43963</v>
      </c>
      <c r="F44" s="66">
        <v>244.06</v>
      </c>
      <c r="G44" s="60"/>
      <c r="H44" s="191"/>
      <c r="I44" s="62">
        <f t="shared" si="10"/>
        <v>244.06</v>
      </c>
      <c r="J44" s="62"/>
      <c r="L44" s="63">
        <f t="shared" si="14"/>
        <v>244.06</v>
      </c>
      <c r="N44" s="172">
        <f t="shared" si="11"/>
        <v>35</v>
      </c>
      <c r="O44" s="95" t="s">
        <v>36</v>
      </c>
      <c r="P44" s="174" t="s">
        <v>37</v>
      </c>
      <c r="Q44" s="96" t="s">
        <v>37</v>
      </c>
      <c r="R44" s="97" t="s">
        <v>48</v>
      </c>
      <c r="S44" s="98" t="s">
        <v>53</v>
      </c>
      <c r="T44" s="99">
        <f aca="true" t="shared" si="22" ref="T44:T55">D44</f>
        <v>667</v>
      </c>
      <c r="U44" s="100">
        <f aca="true" t="shared" si="23" ref="U44:U55">IF(E44=0,"0",E44)</f>
        <v>43963</v>
      </c>
      <c r="V44" s="101">
        <f aca="true" t="shared" si="24" ref="V44:V55">F44</f>
        <v>244.06</v>
      </c>
      <c r="W44" s="102">
        <f aca="true" t="shared" si="25" ref="W44:W55">V44-X44</f>
        <v>0</v>
      </c>
      <c r="X44" s="103">
        <f aca="true" t="shared" si="26" ref="X44:X55">I44</f>
        <v>244.06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195</v>
      </c>
      <c r="E45" s="72">
        <v>43964</v>
      </c>
      <c r="F45" s="66">
        <v>424.66</v>
      </c>
      <c r="G45" s="60"/>
      <c r="H45" s="191"/>
      <c r="I45" s="62">
        <f t="shared" si="10"/>
        <v>424.66</v>
      </c>
      <c r="J45" s="62"/>
      <c r="L45" s="63">
        <f t="shared" si="14"/>
        <v>424.66</v>
      </c>
      <c r="N45" s="172">
        <f t="shared" si="11"/>
        <v>36</v>
      </c>
      <c r="O45" s="95" t="s">
        <v>36</v>
      </c>
      <c r="P45" s="174" t="s">
        <v>37</v>
      </c>
      <c r="Q45" s="96" t="s">
        <v>37</v>
      </c>
      <c r="R45" s="97" t="s">
        <v>48</v>
      </c>
      <c r="S45" s="98" t="s">
        <v>53</v>
      </c>
      <c r="T45" s="99">
        <f t="shared" si="22"/>
        <v>195</v>
      </c>
      <c r="U45" s="100">
        <f t="shared" si="23"/>
        <v>43964</v>
      </c>
      <c r="V45" s="101">
        <f t="shared" si="24"/>
        <v>424.66</v>
      </c>
      <c r="W45" s="102">
        <f t="shared" si="25"/>
        <v>0</v>
      </c>
      <c r="X45" s="103">
        <f t="shared" si="26"/>
        <v>424.66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194</v>
      </c>
      <c r="E46" s="72">
        <v>43964</v>
      </c>
      <c r="F46" s="73">
        <v>167.13</v>
      </c>
      <c r="G46" s="60"/>
      <c r="H46" s="191"/>
      <c r="I46" s="62">
        <f t="shared" si="10"/>
        <v>167.13</v>
      </c>
      <c r="J46" s="62"/>
      <c r="L46" s="63">
        <f>F46</f>
        <v>167.13</v>
      </c>
      <c r="N46" s="172">
        <f t="shared" si="11"/>
        <v>37</v>
      </c>
      <c r="O46" s="95" t="s">
        <v>36</v>
      </c>
      <c r="P46" s="174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194</v>
      </c>
      <c r="U46" s="100">
        <f t="shared" si="23"/>
        <v>43964</v>
      </c>
      <c r="V46" s="101">
        <f t="shared" si="24"/>
        <v>167.13</v>
      </c>
      <c r="W46" s="102">
        <f t="shared" si="25"/>
        <v>0</v>
      </c>
      <c r="X46" s="103">
        <f t="shared" si="26"/>
        <v>167.13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197</v>
      </c>
      <c r="E47" s="72">
        <v>43966</v>
      </c>
      <c r="F47" s="73">
        <v>166.35</v>
      </c>
      <c r="G47" s="60"/>
      <c r="H47" s="191"/>
      <c r="I47" s="62">
        <f t="shared" si="10"/>
        <v>166.35</v>
      </c>
      <c r="J47" s="62"/>
      <c r="L47" s="63">
        <f t="shared" si="14"/>
        <v>166.35</v>
      </c>
      <c r="N47" s="172">
        <f t="shared" si="11"/>
        <v>38</v>
      </c>
      <c r="O47" s="95" t="s">
        <v>36</v>
      </c>
      <c r="P47" s="174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197</v>
      </c>
      <c r="U47" s="100">
        <f t="shared" si="23"/>
        <v>43966</v>
      </c>
      <c r="V47" s="101">
        <f t="shared" si="24"/>
        <v>166.35</v>
      </c>
      <c r="W47" s="102">
        <f t="shared" si="25"/>
        <v>0</v>
      </c>
      <c r="X47" s="103">
        <f t="shared" si="26"/>
        <v>166.35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198</v>
      </c>
      <c r="E48" s="72">
        <v>43966</v>
      </c>
      <c r="F48" s="73">
        <v>368.37</v>
      </c>
      <c r="G48" s="60"/>
      <c r="H48" s="191"/>
      <c r="I48" s="62">
        <f t="shared" si="10"/>
        <v>368.37</v>
      </c>
      <c r="J48" s="62"/>
      <c r="L48" s="63">
        <f aca="true" t="shared" si="30" ref="L48:L55">F48</f>
        <v>368.37</v>
      </c>
      <c r="N48" s="172">
        <f t="shared" si="11"/>
        <v>39</v>
      </c>
      <c r="O48" s="95" t="s">
        <v>36</v>
      </c>
      <c r="P48" s="174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198</v>
      </c>
      <c r="U48" s="100">
        <f t="shared" si="23"/>
        <v>43966</v>
      </c>
      <c r="V48" s="101">
        <f t="shared" si="24"/>
        <v>368.37</v>
      </c>
      <c r="W48" s="102">
        <f t="shared" si="25"/>
        <v>0</v>
      </c>
      <c r="X48" s="103">
        <f t="shared" si="26"/>
        <v>368.37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70</v>
      </c>
      <c r="E49" s="72">
        <v>43966</v>
      </c>
      <c r="F49" s="66">
        <v>89.46</v>
      </c>
      <c r="G49" s="60"/>
      <c r="H49" s="191"/>
      <c r="I49" s="62">
        <f t="shared" si="10"/>
        <v>89.46</v>
      </c>
      <c r="J49" s="62"/>
      <c r="L49" s="63">
        <f t="shared" si="30"/>
        <v>89.46</v>
      </c>
      <c r="N49" s="172">
        <f t="shared" si="11"/>
        <v>40</v>
      </c>
      <c r="O49" s="95" t="s">
        <v>36</v>
      </c>
      <c r="P49" s="174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70</v>
      </c>
      <c r="U49" s="100">
        <f t="shared" si="23"/>
        <v>43966</v>
      </c>
      <c r="V49" s="101">
        <f t="shared" si="24"/>
        <v>89.46</v>
      </c>
      <c r="W49" s="102">
        <f t="shared" si="25"/>
        <v>0</v>
      </c>
      <c r="X49" s="103">
        <f t="shared" si="26"/>
        <v>89.46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121</v>
      </c>
      <c r="E50" s="72">
        <v>43937</v>
      </c>
      <c r="F50" s="66">
        <v>99.66</v>
      </c>
      <c r="G50" s="60"/>
      <c r="H50" s="191"/>
      <c r="I50" s="62">
        <f t="shared" si="10"/>
        <v>99.66</v>
      </c>
      <c r="J50" s="62"/>
      <c r="L50" s="63">
        <f t="shared" si="30"/>
        <v>99.66</v>
      </c>
      <c r="N50" s="172">
        <f t="shared" si="11"/>
        <v>41</v>
      </c>
      <c r="O50" s="95" t="s">
        <v>36</v>
      </c>
      <c r="P50" s="174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121</v>
      </c>
      <c r="U50" s="100">
        <f t="shared" si="23"/>
        <v>43937</v>
      </c>
      <c r="V50" s="101">
        <f t="shared" si="24"/>
        <v>99.66</v>
      </c>
      <c r="W50" s="102">
        <f t="shared" si="25"/>
        <v>0</v>
      </c>
      <c r="X50" s="103">
        <f t="shared" si="26"/>
        <v>99.66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304014</v>
      </c>
      <c r="E51" s="72">
        <v>43967</v>
      </c>
      <c r="F51" s="66">
        <v>90.41</v>
      </c>
      <c r="G51" s="60"/>
      <c r="H51" s="191"/>
      <c r="I51" s="62">
        <f t="shared" si="10"/>
        <v>90.41</v>
      </c>
      <c r="J51" s="62"/>
      <c r="L51" s="63">
        <f t="shared" si="30"/>
        <v>90.41</v>
      </c>
      <c r="N51" s="172">
        <f t="shared" si="11"/>
        <v>42</v>
      </c>
      <c r="O51" s="95" t="s">
        <v>36</v>
      </c>
      <c r="P51" s="174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304014</v>
      </c>
      <c r="U51" s="100">
        <f t="shared" si="23"/>
        <v>43967</v>
      </c>
      <c r="V51" s="101">
        <f t="shared" si="24"/>
        <v>90.41</v>
      </c>
      <c r="W51" s="102">
        <f t="shared" si="25"/>
        <v>0</v>
      </c>
      <c r="X51" s="103">
        <f t="shared" si="26"/>
        <v>90.41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16</v>
      </c>
      <c r="E52" s="72">
        <v>43969</v>
      </c>
      <c r="F52" s="66">
        <v>164.76</v>
      </c>
      <c r="G52" s="60"/>
      <c r="H52" s="191"/>
      <c r="I52" s="62">
        <f t="shared" si="10"/>
        <v>164.76</v>
      </c>
      <c r="J52" s="62"/>
      <c r="L52" s="63">
        <f t="shared" si="30"/>
        <v>164.76</v>
      </c>
      <c r="N52" s="172">
        <f t="shared" si="11"/>
        <v>43</v>
      </c>
      <c r="O52" s="95" t="s">
        <v>36</v>
      </c>
      <c r="P52" s="174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16</v>
      </c>
      <c r="U52" s="100">
        <f t="shared" si="23"/>
        <v>43969</v>
      </c>
      <c r="V52" s="101">
        <f t="shared" si="24"/>
        <v>164.76</v>
      </c>
      <c r="W52" s="102">
        <f t="shared" si="25"/>
        <v>0</v>
      </c>
      <c r="X52" s="103">
        <f t="shared" si="26"/>
        <v>164.76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219</v>
      </c>
      <c r="E53" s="72">
        <v>43969</v>
      </c>
      <c r="F53" s="73">
        <v>236.78</v>
      </c>
      <c r="G53" s="60"/>
      <c r="H53" s="191"/>
      <c r="I53" s="62">
        <f t="shared" si="10"/>
        <v>236.78</v>
      </c>
      <c r="J53" s="62"/>
      <c r="L53" s="63">
        <f t="shared" si="30"/>
        <v>236.78</v>
      </c>
      <c r="N53" s="172">
        <f t="shared" si="11"/>
        <v>44</v>
      </c>
      <c r="O53" s="95" t="s">
        <v>36</v>
      </c>
      <c r="P53" s="174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219</v>
      </c>
      <c r="U53" s="100">
        <f t="shared" si="23"/>
        <v>43969</v>
      </c>
      <c r="V53" s="101">
        <f t="shared" si="24"/>
        <v>236.78</v>
      </c>
      <c r="W53" s="102">
        <f t="shared" si="25"/>
        <v>0</v>
      </c>
      <c r="X53" s="103">
        <f t="shared" si="26"/>
        <v>236.78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672</v>
      </c>
      <c r="E54" s="72">
        <v>43970</v>
      </c>
      <c r="F54" s="73">
        <v>80.15</v>
      </c>
      <c r="G54" s="60"/>
      <c r="H54" s="191"/>
      <c r="I54" s="62">
        <f t="shared" si="10"/>
        <v>80.15</v>
      </c>
      <c r="J54" s="62"/>
      <c r="L54" s="63">
        <f t="shared" si="30"/>
        <v>80.15</v>
      </c>
      <c r="N54" s="172">
        <f t="shared" si="11"/>
        <v>45</v>
      </c>
      <c r="O54" s="95" t="s">
        <v>36</v>
      </c>
      <c r="P54" s="174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672</v>
      </c>
      <c r="U54" s="100">
        <f t="shared" si="23"/>
        <v>43970</v>
      </c>
      <c r="V54" s="101">
        <f t="shared" si="24"/>
        <v>80.15</v>
      </c>
      <c r="W54" s="102">
        <f t="shared" si="25"/>
        <v>0</v>
      </c>
      <c r="X54" s="103">
        <f t="shared" si="26"/>
        <v>80.15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673</v>
      </c>
      <c r="E55" s="72">
        <v>43970</v>
      </c>
      <c r="F55" s="73">
        <v>100.18</v>
      </c>
      <c r="G55" s="60"/>
      <c r="H55" s="191"/>
      <c r="I55" s="62">
        <f t="shared" si="10"/>
        <v>100.18</v>
      </c>
      <c r="J55" s="62"/>
      <c r="L55" s="63">
        <f t="shared" si="30"/>
        <v>100.18</v>
      </c>
      <c r="N55" s="172">
        <f t="shared" si="11"/>
        <v>46</v>
      </c>
      <c r="O55" s="95" t="s">
        <v>36</v>
      </c>
      <c r="P55" s="174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673</v>
      </c>
      <c r="U55" s="100">
        <f t="shared" si="23"/>
        <v>43970</v>
      </c>
      <c r="V55" s="101">
        <f t="shared" si="24"/>
        <v>100.18</v>
      </c>
      <c r="W55" s="102">
        <f t="shared" si="25"/>
        <v>0</v>
      </c>
      <c r="X55" s="103">
        <f t="shared" si="26"/>
        <v>100.18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1181</v>
      </c>
      <c r="E56" s="72">
        <v>43971</v>
      </c>
      <c r="F56" s="66">
        <v>340.7</v>
      </c>
      <c r="G56" s="60"/>
      <c r="H56" s="191"/>
      <c r="I56" s="62">
        <f t="shared" si="10"/>
        <v>340.7</v>
      </c>
      <c r="J56" s="62"/>
      <c r="L56" s="63">
        <f>F56</f>
        <v>340.7</v>
      </c>
      <c r="N56" s="172">
        <f t="shared" si="11"/>
        <v>47</v>
      </c>
      <c r="O56" s="95" t="s">
        <v>36</v>
      </c>
      <c r="P56" s="174" t="s">
        <v>37</v>
      </c>
      <c r="Q56" s="96" t="s">
        <v>37</v>
      </c>
      <c r="R56" s="97" t="s">
        <v>48</v>
      </c>
      <c r="S56" s="98" t="s">
        <v>53</v>
      </c>
      <c r="T56" s="99">
        <f>D56</f>
        <v>1181</v>
      </c>
      <c r="U56" s="100">
        <f>IF(E56=0,"0",E56)</f>
        <v>43971</v>
      </c>
      <c r="V56" s="101">
        <f>F56</f>
        <v>340.7</v>
      </c>
      <c r="W56" s="102">
        <f>V56-X56</f>
        <v>0</v>
      </c>
      <c r="X56" s="103">
        <f>I56</f>
        <v>340.7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1856</v>
      </c>
      <c r="E57" s="72">
        <v>43971</v>
      </c>
      <c r="F57" s="66">
        <v>59.15</v>
      </c>
      <c r="G57" s="60"/>
      <c r="H57" s="191"/>
      <c r="I57" s="62">
        <f t="shared" si="10"/>
        <v>59.15</v>
      </c>
      <c r="J57" s="62"/>
      <c r="L57" s="63">
        <f>F57</f>
        <v>59.15</v>
      </c>
      <c r="N57" s="172">
        <f t="shared" si="11"/>
        <v>48</v>
      </c>
      <c r="O57" s="95" t="s">
        <v>36</v>
      </c>
      <c r="P57" s="174" t="s">
        <v>37</v>
      </c>
      <c r="Q57" s="96" t="s">
        <v>37</v>
      </c>
      <c r="R57" s="97" t="s">
        <v>48</v>
      </c>
      <c r="S57" s="98" t="s">
        <v>53</v>
      </c>
      <c r="T57" s="99">
        <f>D57</f>
        <v>1856</v>
      </c>
      <c r="U57" s="100">
        <f>IF(E57=0,"0",E57)</f>
        <v>43971</v>
      </c>
      <c r="V57" s="101">
        <f>F57</f>
        <v>59.15</v>
      </c>
      <c r="W57" s="102">
        <f>V57-X57</f>
        <v>0</v>
      </c>
      <c r="X57" s="103">
        <f>I57</f>
        <v>59.15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678</v>
      </c>
      <c r="E58" s="72">
        <v>43972</v>
      </c>
      <c r="F58" s="66">
        <v>149.16</v>
      </c>
      <c r="G58" s="60"/>
      <c r="H58" s="191"/>
      <c r="I58" s="62">
        <f t="shared" si="10"/>
        <v>149.16</v>
      </c>
      <c r="J58" s="62"/>
      <c r="L58" s="63">
        <f>F58</f>
        <v>149.16</v>
      </c>
      <c r="N58" s="172">
        <f t="shared" si="11"/>
        <v>49</v>
      </c>
      <c r="O58" s="95" t="s">
        <v>36</v>
      </c>
      <c r="P58" s="174" t="s">
        <v>37</v>
      </c>
      <c r="Q58" s="96" t="s">
        <v>37</v>
      </c>
      <c r="R58" s="97" t="s">
        <v>48</v>
      </c>
      <c r="S58" s="98" t="s">
        <v>53</v>
      </c>
      <c r="T58" s="99">
        <f>D58</f>
        <v>678</v>
      </c>
      <c r="U58" s="100">
        <f>IF(E58=0,"0",E58)</f>
        <v>43972</v>
      </c>
      <c r="V58" s="101">
        <f>F58</f>
        <v>149.16</v>
      </c>
      <c r="W58" s="102">
        <f>V58-X58</f>
        <v>0</v>
      </c>
      <c r="X58" s="103">
        <f>I58</f>
        <v>149.16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325</v>
      </c>
      <c r="E59" s="72">
        <v>43972</v>
      </c>
      <c r="F59" s="66">
        <v>148.89</v>
      </c>
      <c r="G59" s="60"/>
      <c r="H59" s="191"/>
      <c r="I59" s="62">
        <f t="shared" si="10"/>
        <v>148.89</v>
      </c>
      <c r="J59" s="62"/>
      <c r="L59" s="63">
        <f>F59</f>
        <v>148.89</v>
      </c>
      <c r="N59" s="172">
        <f t="shared" si="11"/>
        <v>50</v>
      </c>
      <c r="O59" s="95" t="s">
        <v>36</v>
      </c>
      <c r="P59" s="174" t="s">
        <v>37</v>
      </c>
      <c r="Q59" s="96" t="s">
        <v>37</v>
      </c>
      <c r="R59" s="97" t="s">
        <v>48</v>
      </c>
      <c r="S59" s="98" t="s">
        <v>53</v>
      </c>
      <c r="T59" s="99">
        <f>D59</f>
        <v>325</v>
      </c>
      <c r="U59" s="100">
        <f>IF(E59=0,"0",E59)</f>
        <v>43972</v>
      </c>
      <c r="V59" s="101">
        <f>F59</f>
        <v>148.89</v>
      </c>
      <c r="W59" s="102">
        <f>V59-X59</f>
        <v>0</v>
      </c>
      <c r="X59" s="103">
        <f>I59</f>
        <v>148.89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457</v>
      </c>
      <c r="E60" s="72">
        <v>43972</v>
      </c>
      <c r="F60" s="66">
        <v>50.72</v>
      </c>
      <c r="G60" s="60"/>
      <c r="H60" s="191"/>
      <c r="I60" s="62">
        <f t="shared" si="10"/>
        <v>50.72</v>
      </c>
      <c r="J60" s="62"/>
      <c r="L60" s="63">
        <f aca="true" t="shared" si="33" ref="L60:L79">F60</f>
        <v>50.72</v>
      </c>
      <c r="N60" s="172">
        <f t="shared" si="11"/>
        <v>51</v>
      </c>
      <c r="O60" s="95" t="s">
        <v>36</v>
      </c>
      <c r="P60" s="174" t="s">
        <v>37</v>
      </c>
      <c r="Q60" s="96" t="s">
        <v>37</v>
      </c>
      <c r="R60" s="97" t="s">
        <v>48</v>
      </c>
      <c r="S60" s="98" t="s">
        <v>53</v>
      </c>
      <c r="T60" s="99">
        <f aca="true" t="shared" si="34" ref="T60:T81">D60</f>
        <v>457</v>
      </c>
      <c r="U60" s="100">
        <f aca="true" t="shared" si="35" ref="U60:U81">IF(E60=0,"0",E60)</f>
        <v>43972</v>
      </c>
      <c r="V60" s="101">
        <f aca="true" t="shared" si="36" ref="V60:V81">F60</f>
        <v>50.72</v>
      </c>
      <c r="W60" s="102">
        <f aca="true" t="shared" si="37" ref="W60:W81">V60-X60</f>
        <v>0</v>
      </c>
      <c r="X60" s="103">
        <f aca="true" t="shared" si="38" ref="X60:X81">I60</f>
        <v>50.72</v>
      </c>
      <c r="Y60" s="102">
        <f aca="true" t="shared" si="39" ref="Y60:Y81">G60+H60</f>
        <v>0</v>
      </c>
      <c r="Z60" s="104">
        <f aca="true" t="shared" si="40" ref="Z60:Z81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170</v>
      </c>
      <c r="E61" s="72">
        <v>43973</v>
      </c>
      <c r="F61" s="66">
        <v>240.22</v>
      </c>
      <c r="G61" s="60"/>
      <c r="H61" s="191"/>
      <c r="I61" s="62">
        <f t="shared" si="10"/>
        <v>240.22</v>
      </c>
      <c r="J61" s="62"/>
      <c r="L61" s="63">
        <f t="shared" si="33"/>
        <v>240.22</v>
      </c>
      <c r="N61" s="172">
        <f t="shared" si="11"/>
        <v>52</v>
      </c>
      <c r="O61" s="95" t="s">
        <v>36</v>
      </c>
      <c r="P61" s="174" t="s">
        <v>37</v>
      </c>
      <c r="Q61" s="96" t="s">
        <v>37</v>
      </c>
      <c r="R61" s="97" t="s">
        <v>48</v>
      </c>
      <c r="S61" s="98" t="s">
        <v>53</v>
      </c>
      <c r="T61" s="99">
        <f t="shared" si="34"/>
        <v>170</v>
      </c>
      <c r="U61" s="100">
        <f t="shared" si="35"/>
        <v>43973</v>
      </c>
      <c r="V61" s="101">
        <f t="shared" si="36"/>
        <v>240.22</v>
      </c>
      <c r="W61" s="102">
        <f t="shared" si="37"/>
        <v>0</v>
      </c>
      <c r="X61" s="103">
        <f t="shared" si="38"/>
        <v>240.22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681</v>
      </c>
      <c r="E62" s="72">
        <v>43973</v>
      </c>
      <c r="F62" s="66">
        <v>136.48</v>
      </c>
      <c r="G62" s="60"/>
      <c r="H62" s="191"/>
      <c r="I62" s="62">
        <f t="shared" si="10"/>
        <v>136.48</v>
      </c>
      <c r="J62" s="62"/>
      <c r="L62" s="63">
        <f t="shared" si="33"/>
        <v>136.48</v>
      </c>
      <c r="N62" s="172">
        <f t="shared" si="11"/>
        <v>53</v>
      </c>
      <c r="O62" s="95" t="s">
        <v>36</v>
      </c>
      <c r="P62" s="174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681</v>
      </c>
      <c r="U62" s="100">
        <f t="shared" si="35"/>
        <v>43973</v>
      </c>
      <c r="V62" s="101">
        <f t="shared" si="36"/>
        <v>136.48</v>
      </c>
      <c r="W62" s="102">
        <f t="shared" si="37"/>
        <v>0</v>
      </c>
      <c r="X62" s="103">
        <f t="shared" si="38"/>
        <v>136.48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1"/>
      <c r="D63" s="71">
        <v>682</v>
      </c>
      <c r="E63" s="72">
        <v>43973</v>
      </c>
      <c r="F63" s="66">
        <v>71.15</v>
      </c>
      <c r="G63" s="60"/>
      <c r="H63" s="191"/>
      <c r="I63" s="62">
        <f t="shared" si="10"/>
        <v>71.15</v>
      </c>
      <c r="J63" s="62"/>
      <c r="L63" s="63">
        <f t="shared" si="33"/>
        <v>71.15</v>
      </c>
      <c r="N63" s="172">
        <f t="shared" si="11"/>
        <v>54</v>
      </c>
      <c r="O63" s="95" t="s">
        <v>36</v>
      </c>
      <c r="P63" s="174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682</v>
      </c>
      <c r="U63" s="100">
        <f t="shared" si="35"/>
        <v>43973</v>
      </c>
      <c r="V63" s="101">
        <f t="shared" si="36"/>
        <v>71.15</v>
      </c>
      <c r="W63" s="102">
        <f t="shared" si="37"/>
        <v>0</v>
      </c>
      <c r="X63" s="103">
        <f t="shared" si="38"/>
        <v>71.15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1"/>
      <c r="D64" s="71">
        <v>184</v>
      </c>
      <c r="E64" s="72">
        <v>43973</v>
      </c>
      <c r="F64" s="66">
        <v>96.47</v>
      </c>
      <c r="G64" s="60"/>
      <c r="H64" s="191"/>
      <c r="I64" s="62">
        <f t="shared" si="10"/>
        <v>96.47</v>
      </c>
      <c r="J64" s="62"/>
      <c r="L64" s="63">
        <f t="shared" si="33"/>
        <v>96.47</v>
      </c>
      <c r="N64" s="172">
        <f t="shared" si="11"/>
        <v>55</v>
      </c>
      <c r="O64" s="95" t="s">
        <v>36</v>
      </c>
      <c r="P64" s="174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184</v>
      </c>
      <c r="U64" s="100">
        <f t="shared" si="35"/>
        <v>43973</v>
      </c>
      <c r="V64" s="101">
        <f t="shared" si="36"/>
        <v>96.47</v>
      </c>
      <c r="W64" s="102">
        <f t="shared" si="37"/>
        <v>0</v>
      </c>
      <c r="X64" s="103">
        <f t="shared" si="38"/>
        <v>96.47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aca="true" t="shared" si="41" ref="A65:A74">N65</f>
        <v>56</v>
      </c>
      <c r="B65" s="61" t="str">
        <f aca="true" t="shared" si="42" ref="B65:B74">O65</f>
        <v>SPITAL JUDETEAN BAIA MARE</v>
      </c>
      <c r="C65" s="71"/>
      <c r="D65" s="71">
        <v>398</v>
      </c>
      <c r="E65" s="72">
        <v>43973</v>
      </c>
      <c r="F65" s="66">
        <v>138.21</v>
      </c>
      <c r="G65" s="60"/>
      <c r="H65" s="191"/>
      <c r="I65" s="62">
        <f t="shared" si="10"/>
        <v>138.21</v>
      </c>
      <c r="J65" s="62"/>
      <c r="L65" s="63">
        <f t="shared" si="33"/>
        <v>138.21</v>
      </c>
      <c r="N65" s="172">
        <f t="shared" si="11"/>
        <v>56</v>
      </c>
      <c r="O65" s="95" t="s">
        <v>36</v>
      </c>
      <c r="P65" s="174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398</v>
      </c>
      <c r="U65" s="100">
        <f t="shared" si="35"/>
        <v>43973</v>
      </c>
      <c r="V65" s="101">
        <f t="shared" si="36"/>
        <v>138.21</v>
      </c>
      <c r="W65" s="102">
        <f t="shared" si="37"/>
        <v>0</v>
      </c>
      <c r="X65" s="103">
        <f t="shared" si="38"/>
        <v>138.21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1"/>
      <c r="D66" s="71">
        <v>701500043</v>
      </c>
      <c r="E66" s="72">
        <v>43974</v>
      </c>
      <c r="F66" s="66">
        <v>113.05</v>
      </c>
      <c r="G66" s="60"/>
      <c r="H66" s="191"/>
      <c r="I66" s="62">
        <f t="shared" si="10"/>
        <v>113.05</v>
      </c>
      <c r="J66" s="62"/>
      <c r="L66" s="63">
        <f t="shared" si="33"/>
        <v>113.05</v>
      </c>
      <c r="N66" s="172">
        <f t="shared" si="11"/>
        <v>57</v>
      </c>
      <c r="O66" s="95" t="s">
        <v>36</v>
      </c>
      <c r="P66" s="174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701500043</v>
      </c>
      <c r="U66" s="100">
        <f t="shared" si="35"/>
        <v>43974</v>
      </c>
      <c r="V66" s="101">
        <f t="shared" si="36"/>
        <v>113.05</v>
      </c>
      <c r="W66" s="102">
        <f t="shared" si="37"/>
        <v>0</v>
      </c>
      <c r="X66" s="103">
        <f t="shared" si="38"/>
        <v>113.05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714</v>
      </c>
      <c r="E67" s="72">
        <v>43974</v>
      </c>
      <c r="F67" s="66">
        <v>174.83</v>
      </c>
      <c r="G67" s="60"/>
      <c r="H67" s="191"/>
      <c r="I67" s="62">
        <f t="shared" si="10"/>
        <v>174.83</v>
      </c>
      <c r="J67" s="62"/>
      <c r="L67" s="63">
        <f t="shared" si="33"/>
        <v>174.83</v>
      </c>
      <c r="N67" s="172">
        <f t="shared" si="11"/>
        <v>58</v>
      </c>
      <c r="O67" s="95" t="s">
        <v>36</v>
      </c>
      <c r="P67" s="174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714</v>
      </c>
      <c r="U67" s="100">
        <f t="shared" si="35"/>
        <v>43974</v>
      </c>
      <c r="V67" s="101">
        <f t="shared" si="36"/>
        <v>174.83</v>
      </c>
      <c r="W67" s="102">
        <f t="shared" si="37"/>
        <v>0</v>
      </c>
      <c r="X67" s="103">
        <f t="shared" si="38"/>
        <v>174.83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1864</v>
      </c>
      <c r="E68" s="72">
        <v>43976</v>
      </c>
      <c r="F68" s="66">
        <v>44.24</v>
      </c>
      <c r="G68" s="60"/>
      <c r="H68" s="191"/>
      <c r="I68" s="62">
        <f t="shared" si="10"/>
        <v>44.24</v>
      </c>
      <c r="J68" s="62"/>
      <c r="L68" s="63">
        <f t="shared" si="33"/>
        <v>44.24</v>
      </c>
      <c r="N68" s="172">
        <f t="shared" si="11"/>
        <v>59</v>
      </c>
      <c r="O68" s="95" t="s">
        <v>36</v>
      </c>
      <c r="P68" s="174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1864</v>
      </c>
      <c r="U68" s="100">
        <f t="shared" si="35"/>
        <v>43976</v>
      </c>
      <c r="V68" s="101">
        <f t="shared" si="36"/>
        <v>44.24</v>
      </c>
      <c r="W68" s="102">
        <f t="shared" si="37"/>
        <v>0</v>
      </c>
      <c r="X68" s="103">
        <f t="shared" si="38"/>
        <v>44.24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290</v>
      </c>
      <c r="E69" s="72">
        <v>43976</v>
      </c>
      <c r="F69" s="66">
        <v>357.51</v>
      </c>
      <c r="G69" s="60"/>
      <c r="H69" s="191"/>
      <c r="I69" s="62">
        <f t="shared" si="10"/>
        <v>357.51</v>
      </c>
      <c r="J69" s="62"/>
      <c r="L69" s="63">
        <f t="shared" si="33"/>
        <v>357.51</v>
      </c>
      <c r="N69" s="172">
        <f t="shared" si="11"/>
        <v>60</v>
      </c>
      <c r="O69" s="95" t="s">
        <v>36</v>
      </c>
      <c r="P69" s="174" t="s">
        <v>37</v>
      </c>
      <c r="Q69" s="96" t="s">
        <v>37</v>
      </c>
      <c r="R69" s="97" t="s">
        <v>48</v>
      </c>
      <c r="S69" s="98" t="s">
        <v>53</v>
      </c>
      <c r="T69" s="99">
        <f t="shared" si="34"/>
        <v>290</v>
      </c>
      <c r="U69" s="100">
        <f t="shared" si="35"/>
        <v>43976</v>
      </c>
      <c r="V69" s="101">
        <f t="shared" si="36"/>
        <v>357.51</v>
      </c>
      <c r="W69" s="102">
        <f t="shared" si="37"/>
        <v>0</v>
      </c>
      <c r="X69" s="103">
        <f t="shared" si="38"/>
        <v>357.51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1227157</v>
      </c>
      <c r="E70" s="72">
        <v>43976</v>
      </c>
      <c r="F70" s="66">
        <v>88.09</v>
      </c>
      <c r="G70" s="60"/>
      <c r="H70" s="191"/>
      <c r="I70" s="62">
        <f t="shared" si="10"/>
        <v>88.09</v>
      </c>
      <c r="J70" s="62"/>
      <c r="L70" s="63">
        <f t="shared" si="33"/>
        <v>88.09</v>
      </c>
      <c r="N70" s="172">
        <f t="shared" si="11"/>
        <v>61</v>
      </c>
      <c r="O70" s="95" t="s">
        <v>36</v>
      </c>
      <c r="P70" s="174" t="s">
        <v>37</v>
      </c>
      <c r="Q70" s="96" t="s">
        <v>37</v>
      </c>
      <c r="R70" s="97" t="s">
        <v>48</v>
      </c>
      <c r="S70" s="98" t="s">
        <v>53</v>
      </c>
      <c r="T70" s="99">
        <f t="shared" si="34"/>
        <v>1227157</v>
      </c>
      <c r="U70" s="100">
        <f t="shared" si="35"/>
        <v>43976</v>
      </c>
      <c r="V70" s="101">
        <f t="shared" si="36"/>
        <v>88.09</v>
      </c>
      <c r="W70" s="102">
        <f t="shared" si="37"/>
        <v>0</v>
      </c>
      <c r="X70" s="103">
        <f t="shared" si="38"/>
        <v>88.09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1"/>
      <c r="D71" s="71">
        <v>683</v>
      </c>
      <c r="E71" s="72">
        <v>43977</v>
      </c>
      <c r="F71" s="66">
        <v>55.62</v>
      </c>
      <c r="G71" s="60"/>
      <c r="H71" s="191"/>
      <c r="I71" s="62">
        <f t="shared" si="10"/>
        <v>55.62</v>
      </c>
      <c r="J71" s="62"/>
      <c r="L71" s="63">
        <f t="shared" si="33"/>
        <v>55.62</v>
      </c>
      <c r="N71" s="172">
        <f t="shared" si="11"/>
        <v>62</v>
      </c>
      <c r="O71" s="95" t="s">
        <v>36</v>
      </c>
      <c r="P71" s="174" t="s">
        <v>37</v>
      </c>
      <c r="Q71" s="96" t="s">
        <v>37</v>
      </c>
      <c r="R71" s="97" t="s">
        <v>48</v>
      </c>
      <c r="S71" s="98" t="s">
        <v>53</v>
      </c>
      <c r="T71" s="99">
        <f t="shared" si="34"/>
        <v>683</v>
      </c>
      <c r="U71" s="100">
        <f t="shared" si="35"/>
        <v>43977</v>
      </c>
      <c r="V71" s="101">
        <f t="shared" si="36"/>
        <v>55.62</v>
      </c>
      <c r="W71" s="102">
        <f t="shared" si="37"/>
        <v>0</v>
      </c>
      <c r="X71" s="103">
        <f t="shared" si="38"/>
        <v>55.62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1"/>
      <c r="D72" s="71">
        <v>1279</v>
      </c>
      <c r="E72" s="72">
        <v>43978</v>
      </c>
      <c r="F72" s="66">
        <v>69.25</v>
      </c>
      <c r="G72" s="60"/>
      <c r="H72" s="191"/>
      <c r="I72" s="62">
        <f t="shared" si="10"/>
        <v>69.25</v>
      </c>
      <c r="J72" s="62"/>
      <c r="L72" s="63">
        <f t="shared" si="33"/>
        <v>69.25</v>
      </c>
      <c r="N72" s="172">
        <f t="shared" si="11"/>
        <v>63</v>
      </c>
      <c r="O72" s="95" t="s">
        <v>36</v>
      </c>
      <c r="P72" s="174" t="s">
        <v>37</v>
      </c>
      <c r="Q72" s="96" t="s">
        <v>37</v>
      </c>
      <c r="R72" s="97" t="s">
        <v>48</v>
      </c>
      <c r="S72" s="98" t="s">
        <v>53</v>
      </c>
      <c r="T72" s="99">
        <f t="shared" si="34"/>
        <v>1279</v>
      </c>
      <c r="U72" s="100">
        <f t="shared" si="35"/>
        <v>43978</v>
      </c>
      <c r="V72" s="101">
        <f t="shared" si="36"/>
        <v>69.25</v>
      </c>
      <c r="W72" s="102">
        <f t="shared" si="37"/>
        <v>0</v>
      </c>
      <c r="X72" s="103">
        <f t="shared" si="38"/>
        <v>69.25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6">
        <f t="shared" si="41"/>
        <v>64</v>
      </c>
      <c r="B73" s="61" t="str">
        <f t="shared" si="42"/>
        <v>SPITAL JUDETEAN BAIA MARE</v>
      </c>
      <c r="C73" s="71"/>
      <c r="D73" s="71">
        <v>1280</v>
      </c>
      <c r="E73" s="72">
        <v>43978</v>
      </c>
      <c r="F73" s="66">
        <v>59.42</v>
      </c>
      <c r="G73" s="60"/>
      <c r="H73" s="191"/>
      <c r="I73" s="62">
        <f t="shared" si="10"/>
        <v>59.42</v>
      </c>
      <c r="J73" s="62"/>
      <c r="L73" s="63">
        <f t="shared" si="33"/>
        <v>59.42</v>
      </c>
      <c r="N73" s="172">
        <f t="shared" si="11"/>
        <v>64</v>
      </c>
      <c r="O73" s="95" t="s">
        <v>36</v>
      </c>
      <c r="P73" s="174" t="s">
        <v>37</v>
      </c>
      <c r="Q73" s="96" t="s">
        <v>37</v>
      </c>
      <c r="R73" s="97" t="s">
        <v>48</v>
      </c>
      <c r="S73" s="98" t="s">
        <v>53</v>
      </c>
      <c r="T73" s="99">
        <f t="shared" si="34"/>
        <v>1280</v>
      </c>
      <c r="U73" s="100">
        <f t="shared" si="35"/>
        <v>43978</v>
      </c>
      <c r="V73" s="101">
        <f t="shared" si="36"/>
        <v>59.42</v>
      </c>
      <c r="W73" s="102">
        <f t="shared" si="37"/>
        <v>0</v>
      </c>
      <c r="X73" s="103">
        <f t="shared" si="38"/>
        <v>59.42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6">
        <f t="shared" si="41"/>
        <v>65</v>
      </c>
      <c r="B74" s="61" t="str">
        <f t="shared" si="42"/>
        <v>SPITAL JUDETEAN BAIA MARE</v>
      </c>
      <c r="C74" s="71"/>
      <c r="D74" s="71">
        <v>685</v>
      </c>
      <c r="E74" s="72">
        <v>43979</v>
      </c>
      <c r="F74" s="66">
        <v>568.35</v>
      </c>
      <c r="G74" s="60"/>
      <c r="H74" s="191"/>
      <c r="I74" s="62">
        <f t="shared" si="10"/>
        <v>568.35</v>
      </c>
      <c r="J74" s="62"/>
      <c r="L74" s="63">
        <f t="shared" si="33"/>
        <v>568.35</v>
      </c>
      <c r="N74" s="172">
        <f t="shared" si="11"/>
        <v>65</v>
      </c>
      <c r="O74" s="95" t="s">
        <v>36</v>
      </c>
      <c r="P74" s="174" t="s">
        <v>37</v>
      </c>
      <c r="Q74" s="96" t="s">
        <v>37</v>
      </c>
      <c r="R74" s="97" t="s">
        <v>48</v>
      </c>
      <c r="S74" s="98" t="s">
        <v>53</v>
      </c>
      <c r="T74" s="99">
        <f t="shared" si="34"/>
        <v>685</v>
      </c>
      <c r="U74" s="100">
        <f t="shared" si="35"/>
        <v>43979</v>
      </c>
      <c r="V74" s="101">
        <f t="shared" si="36"/>
        <v>568.35</v>
      </c>
      <c r="W74" s="102">
        <f t="shared" si="37"/>
        <v>0</v>
      </c>
      <c r="X74" s="103">
        <f t="shared" si="38"/>
        <v>568.35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6">
        <f aca="true" t="shared" si="43" ref="A75:B79">N75</f>
        <v>66</v>
      </c>
      <c r="B75" s="61" t="str">
        <f t="shared" si="43"/>
        <v>SPITAL JUDETEAN BAIA MARE</v>
      </c>
      <c r="C75" s="71"/>
      <c r="D75" s="71">
        <v>686</v>
      </c>
      <c r="E75" s="72">
        <v>43980</v>
      </c>
      <c r="F75" s="66">
        <v>420.21</v>
      </c>
      <c r="G75" s="60"/>
      <c r="H75" s="191"/>
      <c r="I75" s="62">
        <f aca="true" t="shared" si="44" ref="I75:I86">F75-G75-H75-J75</f>
        <v>420.21</v>
      </c>
      <c r="J75" s="62"/>
      <c r="L75" s="63">
        <f t="shared" si="33"/>
        <v>420.21</v>
      </c>
      <c r="N75" s="172">
        <f t="shared" si="11"/>
        <v>66</v>
      </c>
      <c r="O75" s="95" t="s">
        <v>36</v>
      </c>
      <c r="P75" s="174" t="s">
        <v>37</v>
      </c>
      <c r="Q75" s="96" t="s">
        <v>37</v>
      </c>
      <c r="R75" s="97" t="s">
        <v>48</v>
      </c>
      <c r="S75" s="98" t="s">
        <v>53</v>
      </c>
      <c r="T75" s="99">
        <f t="shared" si="34"/>
        <v>686</v>
      </c>
      <c r="U75" s="100">
        <f t="shared" si="35"/>
        <v>43980</v>
      </c>
      <c r="V75" s="101">
        <f t="shared" si="36"/>
        <v>420.21</v>
      </c>
      <c r="W75" s="102">
        <f t="shared" si="37"/>
        <v>0</v>
      </c>
      <c r="X75" s="103">
        <f t="shared" si="38"/>
        <v>420.21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6">
        <f t="shared" si="43"/>
        <v>67</v>
      </c>
      <c r="B76" s="61" t="str">
        <f t="shared" si="43"/>
        <v>SPITAL JUDETEAN BAIA MARE</v>
      </c>
      <c r="C76" s="71"/>
      <c r="D76" s="71">
        <v>687</v>
      </c>
      <c r="E76" s="72">
        <v>43980</v>
      </c>
      <c r="F76" s="66">
        <v>65.05</v>
      </c>
      <c r="G76" s="60"/>
      <c r="H76" s="191"/>
      <c r="I76" s="62">
        <f t="shared" si="44"/>
        <v>65.05</v>
      </c>
      <c r="J76" s="62"/>
      <c r="L76" s="63">
        <f t="shared" si="33"/>
        <v>65.05</v>
      </c>
      <c r="N76" s="172">
        <f aca="true" t="shared" si="45" ref="N76:N87">N75+1</f>
        <v>67</v>
      </c>
      <c r="O76" s="95" t="s">
        <v>36</v>
      </c>
      <c r="P76" s="174" t="s">
        <v>37</v>
      </c>
      <c r="Q76" s="96" t="s">
        <v>37</v>
      </c>
      <c r="R76" s="97" t="s">
        <v>48</v>
      </c>
      <c r="S76" s="98" t="s">
        <v>53</v>
      </c>
      <c r="T76" s="99">
        <f t="shared" si="34"/>
        <v>687</v>
      </c>
      <c r="U76" s="100">
        <f t="shared" si="35"/>
        <v>43980</v>
      </c>
      <c r="V76" s="101">
        <f t="shared" si="36"/>
        <v>65.05</v>
      </c>
      <c r="W76" s="102">
        <f t="shared" si="37"/>
        <v>0</v>
      </c>
      <c r="X76" s="103">
        <f t="shared" si="38"/>
        <v>65.05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6">
        <f t="shared" si="43"/>
        <v>68</v>
      </c>
      <c r="B77" s="61" t="str">
        <f t="shared" si="43"/>
        <v>SPITAL JUDETEAN BAIA MARE</v>
      </c>
      <c r="C77" s="71"/>
      <c r="D77" s="71">
        <v>691</v>
      </c>
      <c r="E77" s="72">
        <v>43982</v>
      </c>
      <c r="F77" s="66">
        <v>34.85</v>
      </c>
      <c r="G77" s="60"/>
      <c r="H77" s="191"/>
      <c r="I77" s="62">
        <f t="shared" si="44"/>
        <v>34.85</v>
      </c>
      <c r="J77" s="62"/>
      <c r="L77" s="63">
        <f t="shared" si="33"/>
        <v>34.85</v>
      </c>
      <c r="N77" s="172">
        <f t="shared" si="45"/>
        <v>68</v>
      </c>
      <c r="O77" s="95" t="s">
        <v>36</v>
      </c>
      <c r="P77" s="174" t="s">
        <v>37</v>
      </c>
      <c r="Q77" s="96" t="s">
        <v>37</v>
      </c>
      <c r="R77" s="97" t="s">
        <v>48</v>
      </c>
      <c r="S77" s="98" t="s">
        <v>53</v>
      </c>
      <c r="T77" s="99">
        <f t="shared" si="34"/>
        <v>691</v>
      </c>
      <c r="U77" s="100">
        <f t="shared" si="35"/>
        <v>43982</v>
      </c>
      <c r="V77" s="101">
        <f t="shared" si="36"/>
        <v>34.85</v>
      </c>
      <c r="W77" s="102">
        <f t="shared" si="37"/>
        <v>0</v>
      </c>
      <c r="X77" s="103">
        <f t="shared" si="38"/>
        <v>34.85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6">
        <f t="shared" si="43"/>
        <v>69</v>
      </c>
      <c r="B78" s="61" t="str">
        <f t="shared" si="43"/>
        <v>SPITAL JUDETEAN BAIA MARE</v>
      </c>
      <c r="C78" s="71"/>
      <c r="D78" s="71">
        <v>1923</v>
      </c>
      <c r="E78" s="72">
        <v>43973</v>
      </c>
      <c r="F78" s="66">
        <v>50.16</v>
      </c>
      <c r="G78" s="60"/>
      <c r="H78" s="191"/>
      <c r="I78" s="62">
        <f t="shared" si="44"/>
        <v>50.16</v>
      </c>
      <c r="J78" s="62"/>
      <c r="L78" s="63">
        <f t="shared" si="33"/>
        <v>50.16</v>
      </c>
      <c r="N78" s="172">
        <f t="shared" si="45"/>
        <v>69</v>
      </c>
      <c r="O78" s="95" t="s">
        <v>36</v>
      </c>
      <c r="P78" s="174" t="s">
        <v>37</v>
      </c>
      <c r="Q78" s="96" t="s">
        <v>37</v>
      </c>
      <c r="R78" s="97" t="s">
        <v>48</v>
      </c>
      <c r="S78" s="98" t="s">
        <v>53</v>
      </c>
      <c r="T78" s="99">
        <f t="shared" si="34"/>
        <v>1923</v>
      </c>
      <c r="U78" s="100">
        <f t="shared" si="35"/>
        <v>43973</v>
      </c>
      <c r="V78" s="101">
        <f t="shared" si="36"/>
        <v>50.16</v>
      </c>
      <c r="W78" s="102">
        <f t="shared" si="37"/>
        <v>0</v>
      </c>
      <c r="X78" s="103">
        <f t="shared" si="38"/>
        <v>50.16</v>
      </c>
      <c r="Y78" s="102">
        <f t="shared" si="39"/>
        <v>0</v>
      </c>
      <c r="Z78" s="104">
        <f t="shared" si="40"/>
        <v>0</v>
      </c>
    </row>
    <row r="79" spans="1:26" s="35" customFormat="1" ht="12.75">
      <c r="A79" s="146">
        <f t="shared" si="43"/>
        <v>70</v>
      </c>
      <c r="B79" s="61" t="str">
        <f t="shared" si="43"/>
        <v>SPITAL JUDETEAN BAIA MARE</v>
      </c>
      <c r="C79" s="71"/>
      <c r="D79" s="71">
        <v>752</v>
      </c>
      <c r="E79" s="72">
        <v>43969</v>
      </c>
      <c r="F79" s="66">
        <v>63.69</v>
      </c>
      <c r="G79" s="60"/>
      <c r="H79" s="191"/>
      <c r="I79" s="62">
        <f t="shared" si="44"/>
        <v>63.69</v>
      </c>
      <c r="J79" s="62"/>
      <c r="L79" s="63">
        <f t="shared" si="33"/>
        <v>63.69</v>
      </c>
      <c r="N79" s="172">
        <f t="shared" si="45"/>
        <v>70</v>
      </c>
      <c r="O79" s="95" t="s">
        <v>36</v>
      </c>
      <c r="P79" s="174" t="s">
        <v>37</v>
      </c>
      <c r="Q79" s="96" t="s">
        <v>37</v>
      </c>
      <c r="R79" s="97" t="s">
        <v>48</v>
      </c>
      <c r="S79" s="98" t="s">
        <v>53</v>
      </c>
      <c r="T79" s="99">
        <f t="shared" si="34"/>
        <v>752</v>
      </c>
      <c r="U79" s="100">
        <f t="shared" si="35"/>
        <v>43969</v>
      </c>
      <c r="V79" s="101">
        <f t="shared" si="36"/>
        <v>63.69</v>
      </c>
      <c r="W79" s="102">
        <f t="shared" si="37"/>
        <v>0</v>
      </c>
      <c r="X79" s="103">
        <f t="shared" si="38"/>
        <v>63.69</v>
      </c>
      <c r="Y79" s="102">
        <f t="shared" si="39"/>
        <v>0</v>
      </c>
      <c r="Z79" s="104">
        <f t="shared" si="40"/>
        <v>0</v>
      </c>
    </row>
    <row r="80" spans="1:26" s="35" customFormat="1" ht="12.75">
      <c r="A80" s="146">
        <f aca="true" t="shared" si="46" ref="A80:A87">N80</f>
        <v>71</v>
      </c>
      <c r="B80" s="61" t="str">
        <f aca="true" t="shared" si="47" ref="B80:B87">O80</f>
        <v>SPITAL JUDETEAN BAIA MARE</v>
      </c>
      <c r="C80" s="71"/>
      <c r="D80" s="71">
        <v>753</v>
      </c>
      <c r="E80" s="72">
        <v>43969</v>
      </c>
      <c r="F80" s="66">
        <v>9.63</v>
      </c>
      <c r="G80" s="60"/>
      <c r="H80" s="191"/>
      <c r="I80" s="62">
        <f t="shared" si="44"/>
        <v>9.63</v>
      </c>
      <c r="J80" s="62"/>
      <c r="L80" s="63">
        <f aca="true" t="shared" si="48" ref="L80:L87">F80</f>
        <v>9.63</v>
      </c>
      <c r="N80" s="172">
        <f t="shared" si="45"/>
        <v>71</v>
      </c>
      <c r="O80" s="95" t="s">
        <v>36</v>
      </c>
      <c r="P80" s="174" t="s">
        <v>37</v>
      </c>
      <c r="Q80" s="96" t="s">
        <v>37</v>
      </c>
      <c r="R80" s="97" t="s">
        <v>48</v>
      </c>
      <c r="S80" s="98" t="s">
        <v>53</v>
      </c>
      <c r="T80" s="99">
        <f t="shared" si="34"/>
        <v>753</v>
      </c>
      <c r="U80" s="100">
        <f t="shared" si="35"/>
        <v>43969</v>
      </c>
      <c r="V80" s="101">
        <f t="shared" si="36"/>
        <v>9.63</v>
      </c>
      <c r="W80" s="102">
        <f t="shared" si="37"/>
        <v>0</v>
      </c>
      <c r="X80" s="103">
        <f t="shared" si="38"/>
        <v>9.63</v>
      </c>
      <c r="Y80" s="102">
        <f t="shared" si="39"/>
        <v>0</v>
      </c>
      <c r="Z80" s="104">
        <f t="shared" si="40"/>
        <v>0</v>
      </c>
    </row>
    <row r="81" spans="1:26" s="35" customFormat="1" ht="12.75">
      <c r="A81" s="146">
        <f t="shared" si="46"/>
        <v>72</v>
      </c>
      <c r="B81" s="61" t="str">
        <f t="shared" si="47"/>
        <v>SPITAL JUDETEAN BAIA MARE</v>
      </c>
      <c r="C81" s="71"/>
      <c r="D81" s="71">
        <v>204</v>
      </c>
      <c r="E81" s="72">
        <v>43970</v>
      </c>
      <c r="F81" s="66">
        <v>210.48</v>
      </c>
      <c r="G81" s="60"/>
      <c r="H81" s="191"/>
      <c r="I81" s="62">
        <f t="shared" si="44"/>
        <v>88.52</v>
      </c>
      <c r="J81" s="62">
        <v>121.96</v>
      </c>
      <c r="L81" s="63">
        <f t="shared" si="48"/>
        <v>210.48</v>
      </c>
      <c r="N81" s="172">
        <f t="shared" si="45"/>
        <v>72</v>
      </c>
      <c r="O81" s="95" t="s">
        <v>36</v>
      </c>
      <c r="P81" s="174" t="s">
        <v>37</v>
      </c>
      <c r="Q81" s="96" t="s">
        <v>37</v>
      </c>
      <c r="R81" s="97" t="s">
        <v>48</v>
      </c>
      <c r="S81" s="98" t="s">
        <v>53</v>
      </c>
      <c r="T81" s="99">
        <f t="shared" si="34"/>
        <v>204</v>
      </c>
      <c r="U81" s="100">
        <f t="shared" si="35"/>
        <v>43970</v>
      </c>
      <c r="V81" s="101">
        <f t="shared" si="36"/>
        <v>210.48</v>
      </c>
      <c r="W81" s="102">
        <f t="shared" si="37"/>
        <v>121.96</v>
      </c>
      <c r="X81" s="103">
        <f t="shared" si="38"/>
        <v>88.52</v>
      </c>
      <c r="Y81" s="102">
        <f t="shared" si="39"/>
        <v>0</v>
      </c>
      <c r="Z81" s="104">
        <f t="shared" si="40"/>
        <v>121.96</v>
      </c>
    </row>
    <row r="82" spans="1:26" s="36" customFormat="1" ht="13.5" thickBot="1">
      <c r="A82" s="146">
        <f t="shared" si="46"/>
        <v>73</v>
      </c>
      <c r="B82" s="213" t="str">
        <f t="shared" si="47"/>
        <v>SPITAL JUDETEAN BAIA MARE</v>
      </c>
      <c r="C82" s="214"/>
      <c r="D82" s="214"/>
      <c r="E82" s="215"/>
      <c r="F82" s="216">
        <f>SUM(F10:F81)</f>
        <v>10105.039999999997</v>
      </c>
      <c r="G82" s="216">
        <f>SUM(G10:G81)</f>
        <v>0</v>
      </c>
      <c r="H82" s="216">
        <f>SUM(H10:H81)</f>
        <v>3.3</v>
      </c>
      <c r="I82" s="218">
        <f t="shared" si="44"/>
        <v>9979.779999999999</v>
      </c>
      <c r="J82" s="217">
        <f>SUM(J10:J81)</f>
        <v>121.96</v>
      </c>
      <c r="L82" s="63">
        <f t="shared" si="48"/>
        <v>10105.039999999997</v>
      </c>
      <c r="N82" s="172">
        <f t="shared" si="45"/>
        <v>73</v>
      </c>
      <c r="O82" s="95" t="s">
        <v>36</v>
      </c>
      <c r="P82" s="174" t="s">
        <v>37</v>
      </c>
      <c r="Q82" s="96" t="s">
        <v>37</v>
      </c>
      <c r="R82" s="97" t="s">
        <v>48</v>
      </c>
      <c r="S82" s="98" t="s">
        <v>65</v>
      </c>
      <c r="T82" s="105"/>
      <c r="U82" s="106"/>
      <c r="V82" s="107">
        <f>SUM(V10:V81)</f>
        <v>10105.039999999997</v>
      </c>
      <c r="W82" s="107">
        <f>SUM(W10:W81)</f>
        <v>125.26</v>
      </c>
      <c r="X82" s="107">
        <f>SUM(X10:X81)</f>
        <v>9979.779999999999</v>
      </c>
      <c r="Y82" s="107">
        <f>SUM(Y10:Y81)</f>
        <v>3.3</v>
      </c>
      <c r="Z82" s="108">
        <f>SUM(Z10:Z81)</f>
        <v>121.96000000000001</v>
      </c>
    </row>
    <row r="83" spans="1:26" s="35" customFormat="1" ht="14.25" customHeight="1">
      <c r="A83" s="146">
        <f t="shared" si="46"/>
        <v>74</v>
      </c>
      <c r="B83" s="206" t="str">
        <f t="shared" si="47"/>
        <v>SPITAL PNEUMOFTIZIOLOGIE BAIA MARE</v>
      </c>
      <c r="C83" s="207" t="s">
        <v>68</v>
      </c>
      <c r="D83" s="207">
        <v>8038</v>
      </c>
      <c r="E83" s="208">
        <v>43966</v>
      </c>
      <c r="F83" s="209">
        <v>60.22</v>
      </c>
      <c r="G83" s="210"/>
      <c r="H83" s="211"/>
      <c r="I83" s="212">
        <f t="shared" si="44"/>
        <v>60.22</v>
      </c>
      <c r="J83" s="212"/>
      <c r="L83" s="63">
        <f t="shared" si="48"/>
        <v>60.22</v>
      </c>
      <c r="N83" s="172">
        <f t="shared" si="45"/>
        <v>74</v>
      </c>
      <c r="O83" s="85" t="s">
        <v>54</v>
      </c>
      <c r="P83" s="86" t="s">
        <v>37</v>
      </c>
      <c r="Q83" s="181" t="s">
        <v>37</v>
      </c>
      <c r="R83" s="87" t="s">
        <v>55</v>
      </c>
      <c r="S83" s="182" t="s">
        <v>57</v>
      </c>
      <c r="T83" s="89">
        <f>D83</f>
        <v>8038</v>
      </c>
      <c r="U83" s="90">
        <f>IF(E83=0,"0",E83)</f>
        <v>43966</v>
      </c>
      <c r="V83" s="91">
        <f>F83</f>
        <v>60.22</v>
      </c>
      <c r="W83" s="92">
        <f>V83-X83</f>
        <v>0</v>
      </c>
      <c r="X83" s="93">
        <f>I83</f>
        <v>60.22</v>
      </c>
      <c r="Y83" s="183">
        <f>G83+H83</f>
        <v>0</v>
      </c>
      <c r="Z83" s="94">
        <f>W83-Y83</f>
        <v>0</v>
      </c>
    </row>
    <row r="84" spans="1:26" s="35" customFormat="1" ht="14.25" customHeight="1">
      <c r="A84" s="146">
        <f t="shared" si="46"/>
        <v>75</v>
      </c>
      <c r="B84" s="61" t="str">
        <f t="shared" si="47"/>
        <v>SPITAL PNEUMOFTIZIOLOGIE BAIA MARE</v>
      </c>
      <c r="C84" s="71"/>
      <c r="D84" s="71"/>
      <c r="E84" s="72"/>
      <c r="F84" s="73"/>
      <c r="G84" s="60"/>
      <c r="H84" s="10"/>
      <c r="I84" s="62">
        <f t="shared" si="44"/>
        <v>0</v>
      </c>
      <c r="J84" s="62"/>
      <c r="L84" s="63">
        <f t="shared" si="48"/>
        <v>0</v>
      </c>
      <c r="N84" s="172">
        <f t="shared" si="45"/>
        <v>75</v>
      </c>
      <c r="O84" s="95" t="s">
        <v>54</v>
      </c>
      <c r="P84" s="96" t="s">
        <v>37</v>
      </c>
      <c r="Q84" s="148" t="s">
        <v>37</v>
      </c>
      <c r="R84" s="97" t="s">
        <v>55</v>
      </c>
      <c r="S84" s="149" t="s">
        <v>57</v>
      </c>
      <c r="T84" s="99">
        <f>D84</f>
        <v>0</v>
      </c>
      <c r="U84" s="100" t="str">
        <f>IF(E84=0,"0",E84)</f>
        <v>0</v>
      </c>
      <c r="V84" s="101">
        <f>F84</f>
        <v>0</v>
      </c>
      <c r="W84" s="102">
        <f>V84-X84</f>
        <v>0</v>
      </c>
      <c r="X84" s="103">
        <f>I84</f>
        <v>0</v>
      </c>
      <c r="Y84" s="147">
        <f>G84+H84</f>
        <v>0</v>
      </c>
      <c r="Z84" s="104">
        <f>W84-Y84</f>
        <v>0</v>
      </c>
    </row>
    <row r="85" spans="1:26" s="35" customFormat="1" ht="14.25" customHeight="1">
      <c r="A85" s="146">
        <f t="shared" si="46"/>
        <v>76</v>
      </c>
      <c r="B85" s="61" t="str">
        <f t="shared" si="47"/>
        <v>SPITAL PNEUMOFTIZIOLOGIE BAIA MARE</v>
      </c>
      <c r="C85" s="71"/>
      <c r="D85" s="71"/>
      <c r="E85" s="72"/>
      <c r="F85" s="73"/>
      <c r="G85" s="60"/>
      <c r="H85" s="10"/>
      <c r="I85" s="62">
        <f t="shared" si="44"/>
        <v>0</v>
      </c>
      <c r="J85" s="62"/>
      <c r="L85" s="63">
        <f t="shared" si="48"/>
        <v>0</v>
      </c>
      <c r="N85" s="172">
        <f t="shared" si="45"/>
        <v>76</v>
      </c>
      <c r="O85" s="95" t="s">
        <v>54</v>
      </c>
      <c r="P85" s="96" t="s">
        <v>37</v>
      </c>
      <c r="Q85" s="148" t="s">
        <v>37</v>
      </c>
      <c r="R85" s="97" t="s">
        <v>55</v>
      </c>
      <c r="S85" s="149" t="s">
        <v>57</v>
      </c>
      <c r="T85" s="99">
        <f>D85</f>
        <v>0</v>
      </c>
      <c r="U85" s="100" t="str">
        <f>IF(E85=0,"0",E85)</f>
        <v>0</v>
      </c>
      <c r="V85" s="101">
        <f>F85</f>
        <v>0</v>
      </c>
      <c r="W85" s="102">
        <f>V85-X85</f>
        <v>0</v>
      </c>
      <c r="X85" s="103">
        <f>I85</f>
        <v>0</v>
      </c>
      <c r="Y85" s="147">
        <f>G85+H85</f>
        <v>0</v>
      </c>
      <c r="Z85" s="104">
        <f>W85-Y85</f>
        <v>0</v>
      </c>
    </row>
    <row r="86" spans="1:26" s="36" customFormat="1" ht="13.5" thickBot="1">
      <c r="A86" s="146">
        <f t="shared" si="46"/>
        <v>77</v>
      </c>
      <c r="B86" s="150" t="str">
        <f t="shared" si="47"/>
        <v>TOTAL SPITAL PNEUMOFTIZIOLOGIE</v>
      </c>
      <c r="C86" s="151"/>
      <c r="D86" s="151"/>
      <c r="E86" s="152"/>
      <c r="F86" s="153">
        <f>SUM(F83:F85)</f>
        <v>60.22</v>
      </c>
      <c r="G86" s="153">
        <f>SUM(G83:G85)</f>
        <v>0</v>
      </c>
      <c r="H86" s="153">
        <f>SUM(H83:H85)</f>
        <v>0</v>
      </c>
      <c r="I86" s="218">
        <f t="shared" si="44"/>
        <v>60.22</v>
      </c>
      <c r="J86" s="154">
        <f>SUM(J83:J85)</f>
        <v>0</v>
      </c>
      <c r="L86" s="63">
        <f t="shared" si="48"/>
        <v>60.22</v>
      </c>
      <c r="N86" s="172">
        <f t="shared" si="45"/>
        <v>77</v>
      </c>
      <c r="O86" s="184" t="s">
        <v>56</v>
      </c>
      <c r="P86" s="155"/>
      <c r="Q86" s="155"/>
      <c r="R86" s="166"/>
      <c r="S86" s="156"/>
      <c r="T86" s="157"/>
      <c r="U86" s="158"/>
      <c r="V86" s="159">
        <f>SUM(V83:V85)</f>
        <v>60.22</v>
      </c>
      <c r="W86" s="159">
        <f>SUM(W83:W85)</f>
        <v>0</v>
      </c>
      <c r="X86" s="159">
        <f>SUM(X83:X85)</f>
        <v>60.22</v>
      </c>
      <c r="Y86" s="160">
        <f>SUM(Y83:Y85)</f>
        <v>0</v>
      </c>
      <c r="Z86" s="161">
        <f>SUM(Z83:Z85)</f>
        <v>0</v>
      </c>
    </row>
    <row r="87" spans="1:26" s="37" customFormat="1" ht="13.5" thickBot="1">
      <c r="A87" s="146">
        <f t="shared" si="46"/>
        <v>78</v>
      </c>
      <c r="B87" s="162" t="str">
        <f t="shared" si="47"/>
        <v>TOTAL</v>
      </c>
      <c r="C87" s="163"/>
      <c r="D87" s="163"/>
      <c r="E87" s="164"/>
      <c r="F87" s="165">
        <f>SUM(F10:F86)/2</f>
        <v>10165.259999999998</v>
      </c>
      <c r="G87" s="165">
        <f>SUM(G10:G86)/2</f>
        <v>0</v>
      </c>
      <c r="H87" s="165">
        <f>SUM(H10:H86)/2</f>
        <v>3.3</v>
      </c>
      <c r="I87" s="165">
        <f>SUM(I10:I86)/2</f>
        <v>10040</v>
      </c>
      <c r="J87" s="219">
        <f>SUM(J10:J86)/2</f>
        <v>121.96</v>
      </c>
      <c r="L87" s="63">
        <f t="shared" si="48"/>
        <v>10165.259999999998</v>
      </c>
      <c r="N87" s="172">
        <f t="shared" si="45"/>
        <v>78</v>
      </c>
      <c r="O87" s="175" t="s">
        <v>52</v>
      </c>
      <c r="P87" s="176"/>
      <c r="Q87" s="176"/>
      <c r="R87" s="177"/>
      <c r="S87" s="177"/>
      <c r="T87" s="178"/>
      <c r="U87" s="179"/>
      <c r="V87" s="180">
        <f>SUM(V10:V86)/2</f>
        <v>10165.259999999998</v>
      </c>
      <c r="W87" s="180">
        <f>SUM(W10:W86)/2</f>
        <v>125.26</v>
      </c>
      <c r="X87" s="180">
        <f>SUM(X10:X86)/2</f>
        <v>10040</v>
      </c>
      <c r="Y87" s="180">
        <f>SUM(Y10:Y86)/2</f>
        <v>3.3</v>
      </c>
      <c r="Z87" s="180">
        <f>SUM(Z10:Z86)/2</f>
        <v>121.96000000000001</v>
      </c>
    </row>
    <row r="88" spans="1:26" s="37" customFormat="1" ht="12.75">
      <c r="A88" s="38"/>
      <c r="B88" s="39"/>
      <c r="C88" s="40"/>
      <c r="D88" s="40"/>
      <c r="E88" s="40"/>
      <c r="F88" s="41"/>
      <c r="G88" s="41"/>
      <c r="H88" s="41"/>
      <c r="I88" s="197"/>
      <c r="J88" s="41"/>
      <c r="L88" s="59"/>
      <c r="N88" s="109"/>
      <c r="O88" s="110"/>
      <c r="P88" s="111"/>
      <c r="Q88" s="111"/>
      <c r="R88" s="112"/>
      <c r="S88" s="112"/>
      <c r="T88" s="113"/>
      <c r="U88" s="113"/>
      <c r="V88" s="114"/>
      <c r="W88" s="114"/>
      <c r="X88" s="114"/>
      <c r="Y88" s="114"/>
      <c r="Z88" s="114"/>
    </row>
    <row r="89" spans="1:26" s="7" customFormat="1" ht="12">
      <c r="A89" s="9"/>
      <c r="B89" s="68" t="s">
        <v>70</v>
      </c>
      <c r="C89" s="256" t="s">
        <v>43</v>
      </c>
      <c r="D89" s="256"/>
      <c r="F89" s="69" t="s">
        <v>28</v>
      </c>
      <c r="I89" s="198" t="s">
        <v>60</v>
      </c>
      <c r="J89" s="6"/>
      <c r="L89" s="43"/>
      <c r="N89" s="13"/>
      <c r="O89" s="80" t="s">
        <v>7</v>
      </c>
      <c r="P89" s="80"/>
      <c r="Q89" s="80"/>
      <c r="R89" s="80"/>
      <c r="S89" s="80"/>
      <c r="T89" s="80"/>
      <c r="U89" s="115"/>
      <c r="V89" s="80"/>
      <c r="W89" s="16"/>
      <c r="X89" s="13"/>
      <c r="Y89" s="13"/>
      <c r="Z89" s="13"/>
    </row>
    <row r="90" spans="1:26" s="7" customFormat="1" ht="12">
      <c r="A90" s="8"/>
      <c r="B90" s="70" t="s">
        <v>29</v>
      </c>
      <c r="C90" s="257" t="s">
        <v>44</v>
      </c>
      <c r="D90" s="257"/>
      <c r="F90" s="68" t="s">
        <v>45</v>
      </c>
      <c r="I90" s="198" t="s">
        <v>46</v>
      </c>
      <c r="J90" s="6"/>
      <c r="L90" s="5"/>
      <c r="N90" s="13"/>
      <c r="O90" s="13"/>
      <c r="P90" s="13"/>
      <c r="Q90" s="13"/>
      <c r="R90" s="13"/>
      <c r="S90" s="13"/>
      <c r="T90" s="76"/>
      <c r="U90" s="77"/>
      <c r="V90" s="16"/>
      <c r="W90" s="16"/>
      <c r="X90" s="13"/>
      <c r="Y90" s="13"/>
      <c r="Z90" s="13"/>
    </row>
    <row r="91" spans="1:26" ht="12.75">
      <c r="A91" s="8"/>
      <c r="C91" s="257" t="s">
        <v>40</v>
      </c>
      <c r="D91" s="257"/>
      <c r="F91" s="129" t="s">
        <v>50</v>
      </c>
      <c r="I91" s="199"/>
      <c r="K91" s="34"/>
      <c r="L91" s="1"/>
      <c r="N91" s="13"/>
      <c r="O91" s="258" t="s">
        <v>8</v>
      </c>
      <c r="P91" s="259"/>
      <c r="Q91" s="260" t="s">
        <v>9</v>
      </c>
      <c r="R91" s="261"/>
      <c r="S91" s="262" t="s">
        <v>20</v>
      </c>
      <c r="T91" s="263"/>
      <c r="U91" s="263"/>
      <c r="V91" s="264"/>
      <c r="W91" s="263" t="s">
        <v>18</v>
      </c>
      <c r="X91" s="263"/>
      <c r="Y91" s="263"/>
      <c r="Z91" s="264"/>
    </row>
    <row r="92" spans="1:26" ht="12.75">
      <c r="A92" s="2"/>
      <c r="B92" s="11"/>
      <c r="C92" s="13"/>
      <c r="D92" s="13"/>
      <c r="E92" s="15"/>
      <c r="I92" s="200"/>
      <c r="K92" s="34"/>
      <c r="N92" s="13"/>
      <c r="O92" s="267" t="s">
        <v>21</v>
      </c>
      <c r="P92" s="268"/>
      <c r="Q92" s="269" t="s">
        <v>34</v>
      </c>
      <c r="R92" s="270"/>
      <c r="S92" s="271"/>
      <c r="T92" s="272"/>
      <c r="U92" s="272"/>
      <c r="V92" s="273"/>
      <c r="W92" s="270" t="s">
        <v>19</v>
      </c>
      <c r="X92" s="270"/>
      <c r="Y92" s="270"/>
      <c r="Z92" s="274"/>
    </row>
    <row r="93" spans="1:26" ht="12.75">
      <c r="A93" s="2"/>
      <c r="B93" s="13"/>
      <c r="C93" s="13"/>
      <c r="D93" s="13"/>
      <c r="E93" s="16"/>
      <c r="I93" s="201"/>
      <c r="N93" s="13"/>
      <c r="O93" s="116"/>
      <c r="P93" s="117"/>
      <c r="Q93" s="116"/>
      <c r="R93" s="117"/>
      <c r="S93" s="116"/>
      <c r="T93" s="117"/>
      <c r="U93" s="118"/>
      <c r="V93" s="119"/>
      <c r="W93" s="117"/>
      <c r="X93" s="117"/>
      <c r="Y93" s="120"/>
      <c r="Z93" s="121"/>
    </row>
    <row r="94" spans="1:26" ht="12.75">
      <c r="A94" s="2"/>
      <c r="B94" s="13"/>
      <c r="C94" s="13"/>
      <c r="D94" s="13"/>
      <c r="E94" s="16"/>
      <c r="I94" s="202"/>
      <c r="K94" s="47"/>
      <c r="N94" s="13"/>
      <c r="O94" s="122"/>
      <c r="P94" s="123"/>
      <c r="Q94" s="122"/>
      <c r="R94" s="123"/>
      <c r="S94" s="122"/>
      <c r="T94" s="123"/>
      <c r="U94" s="124"/>
      <c r="V94" s="125"/>
      <c r="W94" s="123"/>
      <c r="X94" s="123"/>
      <c r="Y94" s="126"/>
      <c r="Z94" s="127"/>
    </row>
    <row r="95" spans="1:26" ht="12.75">
      <c r="A95" s="2"/>
      <c r="B95" s="13"/>
      <c r="C95" s="13"/>
      <c r="D95" s="13"/>
      <c r="E95" s="48"/>
      <c r="F95" s="15"/>
      <c r="I95" s="202"/>
      <c r="N95" s="13"/>
      <c r="O95" s="13"/>
      <c r="P95" s="13"/>
      <c r="Q95" s="13"/>
      <c r="R95" s="13"/>
      <c r="S95" s="13"/>
      <c r="T95" s="76"/>
      <c r="U95" s="77"/>
      <c r="V95" s="16"/>
      <c r="W95" s="16"/>
      <c r="X95" s="13"/>
      <c r="Y95" s="13"/>
      <c r="Z95" s="13"/>
    </row>
    <row r="96" spans="1:26" ht="12.75">
      <c r="A96" s="2"/>
      <c r="B96" s="12"/>
      <c r="C96" s="17"/>
      <c r="D96" s="17"/>
      <c r="E96" s="50"/>
      <c r="F96" s="15"/>
      <c r="I96" s="202"/>
      <c r="N96" s="80"/>
      <c r="O96" s="133" t="s">
        <v>10</v>
      </c>
      <c r="P96" s="134"/>
      <c r="Q96" s="131"/>
      <c r="R96" s="133" t="s">
        <v>11</v>
      </c>
      <c r="S96" s="131"/>
      <c r="T96" s="134"/>
      <c r="U96" s="133" t="s">
        <v>12</v>
      </c>
      <c r="V96" s="134"/>
      <c r="W96" s="135"/>
      <c r="X96" s="133" t="s">
        <v>15</v>
      </c>
      <c r="Y96" s="136"/>
      <c r="Z96" s="81"/>
    </row>
    <row r="97" spans="9:26" ht="12.75">
      <c r="I97" s="203"/>
      <c r="N97" s="80"/>
      <c r="O97" s="136"/>
      <c r="P97" s="136"/>
      <c r="Q97" s="131"/>
      <c r="R97" s="136"/>
      <c r="S97" s="131"/>
      <c r="T97" s="137"/>
      <c r="U97" s="136"/>
      <c r="V97" s="138"/>
      <c r="W97" s="135"/>
      <c r="X97" s="131"/>
      <c r="Y97" s="136"/>
      <c r="Z97" s="80"/>
    </row>
    <row r="98" spans="9:26" ht="12.75">
      <c r="I98" s="204"/>
      <c r="N98" s="80"/>
      <c r="O98" s="130" t="s">
        <v>13</v>
      </c>
      <c r="P98" s="130"/>
      <c r="Q98" s="131"/>
      <c r="R98" s="139" t="s">
        <v>13</v>
      </c>
      <c r="S98" s="131"/>
      <c r="T98" s="140"/>
      <c r="U98" s="130" t="s">
        <v>13</v>
      </c>
      <c r="V98" s="141"/>
      <c r="W98" s="139"/>
      <c r="X98" s="131"/>
      <c r="Y98" s="136"/>
      <c r="Z98" s="80"/>
    </row>
    <row r="99" spans="10:26" ht="12.75">
      <c r="J99" s="49"/>
      <c r="N99" s="80"/>
      <c r="O99" s="130" t="s">
        <v>14</v>
      </c>
      <c r="P99" s="130"/>
      <c r="Q99" s="131"/>
      <c r="R99" s="139" t="s">
        <v>14</v>
      </c>
      <c r="S99" s="131"/>
      <c r="T99" s="139"/>
      <c r="U99" s="130" t="s">
        <v>14</v>
      </c>
      <c r="V99" s="141"/>
      <c r="W99" s="130"/>
      <c r="X99" s="142" t="s">
        <v>17</v>
      </c>
      <c r="Y99" s="136"/>
      <c r="Z99" s="80"/>
    </row>
    <row r="100" spans="2:26" ht="12.75">
      <c r="B100" s="42"/>
      <c r="I100" s="15"/>
      <c r="J100" s="51"/>
      <c r="N100" s="80"/>
      <c r="O100" s="130" t="s">
        <v>47</v>
      </c>
      <c r="P100" s="130"/>
      <c r="Q100" s="131"/>
      <c r="R100" s="139" t="s">
        <v>42</v>
      </c>
      <c r="S100" s="131"/>
      <c r="T100" s="140"/>
      <c r="U100" s="130" t="s">
        <v>61</v>
      </c>
      <c r="V100" s="141"/>
      <c r="W100" s="141"/>
      <c r="X100" s="143" t="s">
        <v>51</v>
      </c>
      <c r="Y100" s="136"/>
      <c r="Z100" s="80"/>
    </row>
    <row r="101" spans="2:26" ht="12.75">
      <c r="B101" s="42"/>
      <c r="J101" s="52"/>
      <c r="N101" s="80"/>
      <c r="O101" s="130"/>
      <c r="P101" s="130"/>
      <c r="Q101" s="131"/>
      <c r="R101" s="139"/>
      <c r="S101" s="131"/>
      <c r="T101" s="140"/>
      <c r="U101" s="130"/>
      <c r="V101" s="141"/>
      <c r="W101" s="141"/>
      <c r="X101" s="130"/>
      <c r="Y101" s="136"/>
      <c r="Z101" s="80"/>
    </row>
    <row r="102" spans="2:26" ht="12.75">
      <c r="B102" s="42"/>
      <c r="I102" s="251" t="s">
        <v>27</v>
      </c>
      <c r="J102" s="53" t="str">
        <f>IF(I87=J103,"OK","ATENŢIE")</f>
        <v>OK</v>
      </c>
      <c r="N102" s="80"/>
      <c r="O102" s="130"/>
      <c r="P102" s="130"/>
      <c r="Q102" s="131"/>
      <c r="R102" s="139"/>
      <c r="S102" s="131"/>
      <c r="T102" s="140"/>
      <c r="U102" s="130"/>
      <c r="V102" s="141"/>
      <c r="W102" s="141"/>
      <c r="X102" s="130"/>
      <c r="Y102" s="136"/>
      <c r="Z102" s="80"/>
    </row>
    <row r="103" spans="2:26" ht="12.75">
      <c r="B103" s="42"/>
      <c r="I103" s="251"/>
      <c r="J103" s="167">
        <f>F87-G87-H87-J87</f>
        <v>10040</v>
      </c>
      <c r="N103" s="80"/>
      <c r="O103" s="131"/>
      <c r="P103" s="130"/>
      <c r="Q103" s="131"/>
      <c r="R103" s="139"/>
      <c r="S103" s="131"/>
      <c r="T103" s="140"/>
      <c r="U103" s="130"/>
      <c r="V103" s="141"/>
      <c r="W103" s="141"/>
      <c r="X103" s="130"/>
      <c r="Y103" s="136"/>
      <c r="Z103" s="80"/>
    </row>
    <row r="104" spans="2:26" ht="12.75">
      <c r="B104" s="42"/>
      <c r="N104" s="80"/>
      <c r="O104" s="131"/>
      <c r="P104" s="130"/>
      <c r="Q104" s="131"/>
      <c r="R104" s="139"/>
      <c r="S104" s="131"/>
      <c r="T104" s="140"/>
      <c r="U104" s="130"/>
      <c r="V104" s="141"/>
      <c r="W104" s="141"/>
      <c r="X104" s="130"/>
      <c r="Y104" s="136"/>
      <c r="Z104" s="80"/>
    </row>
    <row r="105" spans="2:26" ht="12.75">
      <c r="B105" s="11"/>
      <c r="N105" s="80"/>
      <c r="O105" s="132"/>
      <c r="P105" s="136"/>
      <c r="Q105" s="136"/>
      <c r="R105" s="136"/>
      <c r="S105" s="136"/>
      <c r="T105" s="137"/>
      <c r="U105" s="144"/>
      <c r="V105" s="138"/>
      <c r="W105" s="138"/>
      <c r="X105" s="136"/>
      <c r="Y105" s="136"/>
      <c r="Z105" s="80"/>
    </row>
    <row r="106" spans="2:26" ht="12.75">
      <c r="B106" s="14"/>
      <c r="N106" s="80"/>
      <c r="O106" s="130"/>
      <c r="P106" s="136"/>
      <c r="Q106" s="136"/>
      <c r="R106" s="136"/>
      <c r="S106" s="136"/>
      <c r="T106" s="137"/>
      <c r="U106" s="145"/>
      <c r="V106" s="135"/>
      <c r="W106" s="135"/>
      <c r="X106" s="131"/>
      <c r="Y106" s="131"/>
      <c r="Z106" s="13"/>
    </row>
    <row r="107" spans="2:26" ht="12.75">
      <c r="B107" s="20"/>
      <c r="N107" s="80"/>
      <c r="O107" s="130"/>
      <c r="P107" s="136"/>
      <c r="Q107" s="136"/>
      <c r="R107" s="136"/>
      <c r="S107" s="136"/>
      <c r="T107" s="137"/>
      <c r="U107" s="145"/>
      <c r="V107" s="135"/>
      <c r="W107" s="135"/>
      <c r="X107" s="131"/>
      <c r="Y107" s="131"/>
      <c r="Z107" s="13"/>
    </row>
    <row r="108" spans="2:20" ht="12.75">
      <c r="B108" s="20"/>
      <c r="N108" s="34"/>
      <c r="P108" s="34"/>
      <c r="Q108" s="34"/>
      <c r="R108" s="34"/>
      <c r="S108" s="34"/>
      <c r="T108" s="54"/>
    </row>
    <row r="109" spans="2:20" ht="12.75">
      <c r="B109" s="20"/>
      <c r="N109" s="44"/>
      <c r="P109" s="44"/>
      <c r="Q109" s="44"/>
      <c r="R109" s="44"/>
      <c r="S109" s="44"/>
      <c r="T109" s="57"/>
    </row>
    <row r="110" spans="2:26" ht="12.75">
      <c r="B110" s="15"/>
      <c r="N110" s="44"/>
      <c r="P110" s="44"/>
      <c r="Q110" s="44"/>
      <c r="R110" s="44"/>
      <c r="S110" s="44"/>
      <c r="T110" s="57"/>
      <c r="U110" s="265" t="s">
        <v>27</v>
      </c>
      <c r="V110" s="55" t="str">
        <f>IF(V87=V111,"OK","ATENŢIE")</f>
        <v>OK</v>
      </c>
      <c r="W110" s="55" t="str">
        <f>IF(W87=W111,"OK","ATENŢIE")</f>
        <v>ATENŢIE</v>
      </c>
      <c r="X110" s="266"/>
      <c r="Y110" s="55" t="str">
        <f>IF(Y87=Y111,"OK","ATENŢIE")</f>
        <v>OK</v>
      </c>
      <c r="Z110" s="55" t="str">
        <f>IF(Z87=Z111,"OK","ATENŢIE")</f>
        <v>OK</v>
      </c>
    </row>
    <row r="111" spans="2:26" ht="12.75">
      <c r="B111" s="15"/>
      <c r="N111" s="7"/>
      <c r="P111" s="7"/>
      <c r="Q111" s="7"/>
      <c r="R111" s="7"/>
      <c r="S111" s="7"/>
      <c r="T111" s="46"/>
      <c r="U111" s="265"/>
      <c r="V111" s="168">
        <f>F87</f>
        <v>10165.259999999998</v>
      </c>
      <c r="W111" s="169">
        <f>F87-I87</f>
        <v>125.2599999999984</v>
      </c>
      <c r="X111" s="266"/>
      <c r="Y111" s="169">
        <f>G87+H87</f>
        <v>3.3</v>
      </c>
      <c r="Z111" s="169">
        <f>J87</f>
        <v>121.96</v>
      </c>
    </row>
    <row r="112" spans="14:25" ht="12.75">
      <c r="N112" s="7"/>
      <c r="O112" s="7"/>
      <c r="P112" s="7"/>
      <c r="Q112" s="7"/>
      <c r="R112" s="7"/>
      <c r="S112" s="7"/>
      <c r="T112" s="46"/>
      <c r="Y112" s="34"/>
    </row>
    <row r="113" spans="14:26" ht="12.75">
      <c r="N113" s="7"/>
      <c r="O113" s="7"/>
      <c r="P113" s="7"/>
      <c r="Q113" s="7"/>
      <c r="R113" s="7"/>
      <c r="S113" s="7"/>
      <c r="T113" s="46"/>
      <c r="U113" s="45"/>
      <c r="V113" s="44"/>
      <c r="W113" s="44"/>
      <c r="X113" s="44"/>
      <c r="Y113" s="44"/>
      <c r="Z113" s="56" t="str">
        <f>IF(Z87=Z114,"OK","ATENŢIE")</f>
        <v>OK</v>
      </c>
    </row>
    <row r="114" spans="21:26" ht="12.75">
      <c r="U114" s="45"/>
      <c r="V114" s="58"/>
      <c r="W114" s="58"/>
      <c r="X114" s="44"/>
      <c r="Y114" s="44"/>
      <c r="Z114" s="170">
        <f>W87-Y87</f>
        <v>121.96000000000001</v>
      </c>
    </row>
    <row r="121" spans="5:23" ht="12.75">
      <c r="E121" s="25"/>
      <c r="F121" s="25"/>
      <c r="G121" s="25"/>
      <c r="H121" s="25"/>
      <c r="I121" s="33"/>
      <c r="J121" s="25"/>
      <c r="L121" s="25"/>
      <c r="T121" s="25"/>
      <c r="U121" s="25"/>
      <c r="V121" s="25"/>
      <c r="W121" s="25"/>
    </row>
    <row r="122" spans="5:23" ht="12.75">
      <c r="E122" s="25"/>
      <c r="F122" s="25"/>
      <c r="G122" s="25"/>
      <c r="H122" s="25"/>
      <c r="I122" s="33"/>
      <c r="J122" s="25"/>
      <c r="L122" s="25"/>
      <c r="T122" s="25"/>
      <c r="U122" s="25"/>
      <c r="V122" s="25"/>
      <c r="W122" s="25"/>
    </row>
  </sheetData>
  <sheetProtection/>
  <mergeCells count="38">
    <mergeCell ref="U110:U111"/>
    <mergeCell ref="X110:X111"/>
    <mergeCell ref="Q8:Q9"/>
    <mergeCell ref="O92:P92"/>
    <mergeCell ref="Q92:R92"/>
    <mergeCell ref="S92:V92"/>
    <mergeCell ref="W92:Z92"/>
    <mergeCell ref="W91:Z91"/>
    <mergeCell ref="I102:I103"/>
    <mergeCell ref="O8:O9"/>
    <mergeCell ref="Y8:Y9"/>
    <mergeCell ref="Z8:Z9"/>
    <mergeCell ref="C89:D89"/>
    <mergeCell ref="C90:D90"/>
    <mergeCell ref="C91:D91"/>
    <mergeCell ref="O91:P91"/>
    <mergeCell ref="Q91:R91"/>
    <mergeCell ref="S91:V91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r:id="rId1"/>
  <headerFooter alignWithMargins="0">
    <oddFooter>&amp;R&amp;P</oddFooter>
  </headerFooter>
  <ignoredErrors>
    <ignoredError sqref="I82 I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2020-06-24T06:14:50Z</cp:lastPrinted>
  <dcterms:created xsi:type="dcterms:W3CDTF">2001-06-07T07:18:05Z</dcterms:created>
  <dcterms:modified xsi:type="dcterms:W3CDTF">2020-06-24T07:19:26Z</dcterms:modified>
  <cp:category/>
  <cp:version/>
  <cp:contentType/>
  <cp:contentStatus/>
</cp:coreProperties>
</file>